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2980" windowHeight="9552" activeTab="1"/>
  </bookViews>
  <sheets>
    <sheet name="Изм по разделам (прилож2)" sheetId="1" r:id="rId1"/>
    <sheet name="Изм по МП (прилож3)" sheetId="2" r:id="rId2"/>
    <sheet name="Лист3" sheetId="3" r:id="rId3"/>
  </sheets>
  <definedNames>
    <definedName name="_xlnm.Print_Titles" localSheetId="1">'Изм по МП (прилож3)'!$4:$6</definedName>
  </definedNames>
  <calcPr calcId="145621"/>
</workbook>
</file>

<file path=xl/calcChain.xml><?xml version="1.0" encoding="utf-8"?>
<calcChain xmlns="http://schemas.openxmlformats.org/spreadsheetml/2006/main">
  <c r="L26" i="2" l="1"/>
  <c r="K26" i="2"/>
  <c r="H26" i="2"/>
  <c r="G26" i="2"/>
  <c r="C26" i="2"/>
  <c r="N18" i="2" l="1"/>
  <c r="C7" i="2"/>
  <c r="M18" i="2"/>
  <c r="I18" i="2"/>
  <c r="J18" i="2"/>
  <c r="E18" i="2"/>
  <c r="F18" i="2"/>
  <c r="D19" i="1"/>
  <c r="D7" i="2" l="1"/>
  <c r="D26" i="2" s="1"/>
  <c r="D27" i="2" l="1"/>
  <c r="L19" i="1"/>
  <c r="H19" i="1"/>
  <c r="I13" i="2" l="1"/>
  <c r="M13" i="2"/>
  <c r="F13" i="2"/>
  <c r="E13" i="2"/>
  <c r="G7" i="2" l="1"/>
  <c r="H7" i="2"/>
  <c r="K7" i="2"/>
  <c r="L7" i="2"/>
  <c r="E8" i="2"/>
  <c r="F8" i="2"/>
  <c r="I8" i="2"/>
  <c r="J8" i="2"/>
  <c r="M8" i="2"/>
  <c r="N8" i="2"/>
  <c r="E9" i="2"/>
  <c r="F9" i="2"/>
  <c r="I9" i="2"/>
  <c r="J9" i="2"/>
  <c r="M9" i="2"/>
  <c r="N9" i="2"/>
  <c r="E10" i="2"/>
  <c r="F10" i="2"/>
  <c r="I10" i="2"/>
  <c r="J10" i="2"/>
  <c r="M10" i="2"/>
  <c r="N10" i="2"/>
  <c r="E11" i="2"/>
  <c r="F11" i="2"/>
  <c r="I11" i="2"/>
  <c r="J11" i="2"/>
  <c r="M11" i="2"/>
  <c r="N11" i="2"/>
  <c r="E12" i="2"/>
  <c r="F12" i="2"/>
  <c r="I12" i="2"/>
  <c r="J12" i="2"/>
  <c r="M12" i="2"/>
  <c r="N12" i="2"/>
  <c r="E14" i="2"/>
  <c r="F14" i="2"/>
  <c r="I14" i="2"/>
  <c r="J14" i="2"/>
  <c r="M14" i="2"/>
  <c r="N14" i="2"/>
  <c r="E15" i="2"/>
  <c r="F15" i="2"/>
  <c r="I15" i="2"/>
  <c r="J15" i="2"/>
  <c r="M15" i="2"/>
  <c r="N15" i="2"/>
  <c r="E16" i="2"/>
  <c r="F16" i="2"/>
  <c r="I16" i="2"/>
  <c r="J16" i="2"/>
  <c r="M16" i="2"/>
  <c r="N16" i="2"/>
  <c r="E17" i="2"/>
  <c r="F17" i="2"/>
  <c r="I17" i="2"/>
  <c r="J17" i="2"/>
  <c r="M17" i="2"/>
  <c r="N17" i="2"/>
  <c r="M7" i="2" l="1"/>
  <c r="N7" i="2"/>
  <c r="I7" i="2"/>
  <c r="J7" i="2"/>
  <c r="E7" i="2"/>
  <c r="F7" i="2"/>
  <c r="N25" i="2" l="1"/>
  <c r="M25" i="2"/>
  <c r="M24" i="2"/>
  <c r="M23" i="2"/>
  <c r="N22" i="2"/>
  <c r="M22" i="2"/>
  <c r="N21" i="2"/>
  <c r="M21" i="2"/>
  <c r="N20" i="2"/>
  <c r="M20" i="2"/>
  <c r="N19" i="2"/>
  <c r="M19" i="2"/>
  <c r="J25" i="2"/>
  <c r="I25" i="2"/>
  <c r="I24" i="2"/>
  <c r="I23" i="2"/>
  <c r="J22" i="2"/>
  <c r="I22" i="2"/>
  <c r="J21" i="2"/>
  <c r="I21" i="2"/>
  <c r="J20" i="2"/>
  <c r="I20" i="2"/>
  <c r="J19" i="2"/>
  <c r="I19" i="2"/>
  <c r="H27" i="2"/>
  <c r="E19" i="2"/>
  <c r="F19" i="2"/>
  <c r="E20" i="2"/>
  <c r="F20" i="2"/>
  <c r="E21" i="2"/>
  <c r="F21" i="2"/>
  <c r="E22" i="2"/>
  <c r="F22" i="2"/>
  <c r="E23" i="2"/>
  <c r="F23" i="2"/>
  <c r="E24" i="2"/>
  <c r="F24" i="2"/>
  <c r="E25" i="2"/>
  <c r="F25" i="2"/>
  <c r="N8" i="1"/>
  <c r="M19" i="1"/>
  <c r="O18" i="1"/>
  <c r="N18" i="1"/>
  <c r="O17" i="1"/>
  <c r="N17" i="1"/>
  <c r="O16" i="1"/>
  <c r="N16" i="1"/>
  <c r="O15" i="1"/>
  <c r="N15" i="1"/>
  <c r="O14" i="1"/>
  <c r="N14" i="1"/>
  <c r="O13" i="1"/>
  <c r="N13" i="1"/>
  <c r="N12" i="1"/>
  <c r="O11" i="1"/>
  <c r="N11" i="1"/>
  <c r="O10" i="1"/>
  <c r="N10" i="1"/>
  <c r="O9" i="1"/>
  <c r="N9" i="1"/>
  <c r="O8" i="1"/>
  <c r="I19" i="1"/>
  <c r="K18" i="1"/>
  <c r="J18" i="1"/>
  <c r="K17" i="1"/>
  <c r="J17" i="1"/>
  <c r="K16" i="1"/>
  <c r="J16" i="1"/>
  <c r="K15" i="1"/>
  <c r="J15" i="1"/>
  <c r="K14" i="1"/>
  <c r="J14" i="1"/>
  <c r="K13" i="1"/>
  <c r="J13" i="1"/>
  <c r="J12" i="1"/>
  <c r="K11" i="1"/>
  <c r="J11" i="1"/>
  <c r="K10" i="1"/>
  <c r="J10" i="1"/>
  <c r="K9" i="1"/>
  <c r="J9" i="1"/>
  <c r="K8" i="1"/>
  <c r="J8" i="1"/>
  <c r="F9" i="1"/>
  <c r="F10" i="1"/>
  <c r="F11" i="1"/>
  <c r="F12" i="1"/>
  <c r="F13" i="1"/>
  <c r="F14" i="1"/>
  <c r="F15" i="1"/>
  <c r="F16" i="1"/>
  <c r="F17" i="1"/>
  <c r="F18" i="1"/>
  <c r="G9" i="1"/>
  <c r="G10" i="1"/>
  <c r="G11" i="1"/>
  <c r="G13" i="1"/>
  <c r="G14" i="1"/>
  <c r="G15" i="1"/>
  <c r="G16" i="1"/>
  <c r="G17" i="1"/>
  <c r="G18" i="1"/>
  <c r="G8" i="1"/>
  <c r="E19" i="1"/>
  <c r="F8" i="1"/>
  <c r="L27" i="2" l="1"/>
  <c r="N19" i="1"/>
  <c r="O19" i="1"/>
  <c r="K19" i="1"/>
  <c r="J19" i="1"/>
  <c r="G19" i="1"/>
  <c r="F19" i="1"/>
</calcChain>
</file>

<file path=xl/sharedStrings.xml><?xml version="1.0" encoding="utf-8"?>
<sst xmlns="http://schemas.openxmlformats.org/spreadsheetml/2006/main" count="81" uniqueCount="54">
  <si>
    <t>Рз</t>
  </si>
  <si>
    <t>%</t>
  </si>
  <si>
    <t>роста снижения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</si>
  <si>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</si>
  <si>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</si>
  <si>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</si>
  <si>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</si>
  <si>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</si>
  <si>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</si>
  <si>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</si>
  <si>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</si>
  <si>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</si>
  <si>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</si>
  <si>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</si>
  <si>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ИТОГО</t>
  </si>
  <si>
    <t>Утвержденный
бюджет</t>
  </si>
  <si>
    <t>Откло-
нение</t>
  </si>
  <si>
    <t>01</t>
  </si>
  <si>
    <t>03</t>
  </si>
  <si>
    <t>04</t>
  </si>
  <si>
    <t>05</t>
  </si>
  <si>
    <t>06</t>
  </si>
  <si>
    <t>07</t>
  </si>
  <si>
    <t>08</t>
  </si>
  <si>
    <t>10</t>
  </si>
  <si>
    <t>-</t>
  </si>
  <si>
    <t>Наименование показателя</t>
  </si>
  <si>
    <t>% роста/</t>
  </si>
  <si>
    <t>снижения</t>
  </si>
  <si>
    <t>Муниципальная программа "Управление муниципальными финансами и обслуживание муниципального долга"</t>
  </si>
  <si>
    <t>Муниципальная программа "Развитие муниципального управления и муниципальной службы в муниципальном образовании город Саяногорск"</t>
  </si>
  <si>
    <t>Муниципальная программа "Развитие жилищно-коммунального хозяйства и транспортной системы муниципального образования город Саяногорск"</t>
  </si>
  <si>
    <t>Муниципальная программа "Управление муниципальным имуществом и земельными ресурсами"</t>
  </si>
  <si>
    <t>Муниципальная программа "Обеспечение жильем молодых семей"</t>
  </si>
  <si>
    <t xml:space="preserve">Муниципальная программа "Развитие физической культуры, спорта, туризма и молодежной политики в муниципальном образовании город Саяногорск" </t>
  </si>
  <si>
    <t>Муниципальная программа "Формирование комфортной городской среды на территории муниципального образования город Саяногорск"</t>
  </si>
  <si>
    <t>Муниципальная программа "Переселение граждан из аварийного жилищного фонда на территории муниципального образования город Саяногорск"</t>
  </si>
  <si>
    <t>Муниципальная программа "Развитие информационного общества муниципального образования город Саяногорск"</t>
  </si>
  <si>
    <t>Муниципальная программа "Развитие сельских территорий муниципального образования город Саяногорск"</t>
  </si>
  <si>
    <t>2025 год</t>
  </si>
  <si>
    <t>Муниципальная программа «Энергосбережение и повышение энергоэффективности в муниципальном образовании город Саяногорск»</t>
  </si>
  <si>
    <t>Наименование
раздела</t>
  </si>
  <si>
    <t>2026 год</t>
  </si>
  <si>
    <t>х</t>
  </si>
  <si>
    <t>Муниципальная программа "Обеспечение общественного порядка и противодействие преступности в муниципальном образовании город Саяногорск"</t>
  </si>
  <si>
    <t>Муниципальная программа "Охрана окружающей среды на территории муниципального образования город Саяногорск"</t>
  </si>
  <si>
    <t>Муниципальная программа "Финансовая поддержка территориального общественного самоуправления и социально ориентированных некоммерческих организаций на территории муниципального образования город Саяногорск"</t>
  </si>
  <si>
    <t>Муниципальная программа "Основные направления содействия развитию малого и среднего предпринимательства на территории муниципального образования город Саяногорск"</t>
  </si>
  <si>
    <t>2027 год</t>
  </si>
  <si>
    <t>Проект 
решения
март</t>
  </si>
  <si>
    <t>Муниципальная программа "Развитие и совершенствование системы гражданской обороны, пожарной безопасности, безопасности людей на водных объектах, защиты населения и территорий муниципального образования город Саяногорск от чрезвычайных ситуаций природного и техногенного характера"</t>
  </si>
  <si>
    <t>Муниципальная программа "Развитие образования в муниципальном образовании город Саяногорск"</t>
  </si>
  <si>
    <t>Муниципальная программа "Развитие культуры и СМИ в муниципальном образовании город Саяногорск"</t>
  </si>
  <si>
    <r>
      <t xml:space="preserve">Информация об изменении объемов бюджетных ассигнований в разрезе муниципальных программ
</t>
    </r>
    <r>
      <rPr>
        <sz val="12"/>
        <color theme="1"/>
        <rFont val="Times New Roman"/>
        <family val="1"/>
        <charset val="204"/>
      </rPr>
      <t>Доля муниципальных программ в общем объеме распределенных расходов по результатам корректировки в 2025 году уменьшилась на 1,31, в плановых годах без изменения.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</si>
</sst>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\ _₽_-;\-* #,##0.0\ _₽_-;_-* &quot;-&quot;??\ _₽_-;_-@_-"/>
    <numFmt numFmtId="165" formatCode="_-* #,##0.0\ _₽_-;\-* #,##0.0\ _₽_-;_-* &quot;-&quot;?\ _₽_-;_-@_-"/>
    <numFmt numFmtId="166" formatCode="#,##0.0_ ;\-#,##0.0\ "/>
    <numFmt numFmtId="167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43" fontId="3" fillId="0" borderId="1" xfId="1" applyFont="1" applyBorder="1" applyAlignment="1">
      <alignment horizontal="center" vertical="center" wrapText="1"/>
    </xf>
    <xf numFmtId="165" fontId="0" fillId="0" borderId="0" xfId="0" applyNumberFormat="1"/>
    <xf numFmtId="164" fontId="3" fillId="2" borderId="1" xfId="1" applyNumberFormat="1" applyFont="1" applyFill="1" applyBorder="1" applyAlignment="1">
      <alignment horizontal="right" vertical="center"/>
    </xf>
    <xf numFmtId="164" fontId="2" fillId="0" borderId="1" xfId="1" applyNumberFormat="1" applyFont="1" applyBorder="1" applyAlignment="1">
      <alignment horizontal="right" vertical="center"/>
    </xf>
    <xf numFmtId="0" fontId="3" fillId="2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NumberFormat="1" applyFont="1" applyBorder="1" applyAlignment="1">
      <alignment horizontal="right" vertical="center"/>
    </xf>
    <xf numFmtId="43" fontId="6" fillId="0" borderId="1" xfId="1" applyNumberFormat="1" applyFont="1" applyBorder="1" applyAlignment="1">
      <alignment horizontal="center" vertical="center"/>
    </xf>
    <xf numFmtId="43" fontId="7" fillId="0" borderId="1" xfId="1" applyNumberFormat="1" applyFont="1" applyBorder="1" applyAlignment="1">
      <alignment horizontal="right" vertical="center"/>
    </xf>
    <xf numFmtId="43" fontId="0" fillId="0" borderId="0" xfId="0" applyNumberFormat="1"/>
    <xf numFmtId="43" fontId="0" fillId="0" borderId="0" xfId="0" applyNumberFormat="1" applyAlignment="1">
      <alignment horizontal="center"/>
    </xf>
    <xf numFmtId="43" fontId="3" fillId="2" borderId="1" xfId="1" applyNumberFormat="1" applyFont="1" applyFill="1" applyBorder="1" applyAlignment="1">
      <alignment horizontal="right" vertical="center"/>
    </xf>
    <xf numFmtId="43" fontId="3" fillId="2" borderId="1" xfId="1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right" vertical="top" wrapText="1"/>
    </xf>
    <xf numFmtId="43" fontId="3" fillId="0" borderId="1" xfId="1" applyNumberFormat="1" applyFont="1" applyBorder="1" applyAlignment="1">
      <alignment horizontal="center" vertical="center" wrapText="1"/>
    </xf>
    <xf numFmtId="43" fontId="2" fillId="0" borderId="1" xfId="1" applyNumberFormat="1" applyFont="1" applyBorder="1" applyAlignment="1">
      <alignment horizontal="center" vertical="center" wrapText="1"/>
    </xf>
    <xf numFmtId="43" fontId="6" fillId="0" borderId="1" xfId="1" applyNumberFormat="1" applyFont="1" applyBorder="1" applyAlignment="1">
      <alignment horizontal="right" vertical="center"/>
    </xf>
    <xf numFmtId="166" fontId="0" fillId="0" borderId="0" xfId="0" applyNumberFormat="1"/>
    <xf numFmtId="167" fontId="0" fillId="0" borderId="0" xfId="0" applyNumberFormat="1"/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5:O23"/>
  <sheetViews>
    <sheetView workbookViewId="0">
      <selection activeCell="I19" sqref="I19"/>
    </sheetView>
  </sheetViews>
  <sheetFormatPr defaultRowHeight="14.4" x14ac:dyDescent="0.3"/>
  <cols>
    <col min="2" max="2" width="29.77734375" bestFit="1" customWidth="1"/>
    <col min="3" max="3" width="3" bestFit="1" customWidth="1"/>
    <col min="4" max="5" width="16.6640625" bestFit="1" customWidth="1"/>
    <col min="6" max="6" width="15.44140625" bestFit="1" customWidth="1"/>
    <col min="7" max="7" width="9.6640625" bestFit="1" customWidth="1"/>
    <col min="8" max="9" width="16.6640625" customWidth="1"/>
    <col min="10" max="10" width="14.44140625" customWidth="1"/>
    <col min="11" max="11" width="8.44140625" customWidth="1"/>
    <col min="12" max="13" width="16.6640625" customWidth="1"/>
    <col min="14" max="14" width="14.44140625" bestFit="1" customWidth="1"/>
    <col min="15" max="15" width="8.44140625" customWidth="1"/>
    <col min="16" max="24" width="8.88671875" customWidth="1"/>
  </cols>
  <sheetData>
    <row r="5" spans="2:15" x14ac:dyDescent="0.3">
      <c r="B5" s="32" t="s">
        <v>41</v>
      </c>
      <c r="C5" s="36" t="s">
        <v>0</v>
      </c>
      <c r="D5" s="35" t="s">
        <v>39</v>
      </c>
      <c r="E5" s="35"/>
      <c r="F5" s="35"/>
      <c r="G5" s="35"/>
      <c r="H5" s="35" t="s">
        <v>42</v>
      </c>
      <c r="I5" s="35"/>
      <c r="J5" s="35"/>
      <c r="K5" s="35"/>
      <c r="L5" s="35" t="s">
        <v>48</v>
      </c>
      <c r="M5" s="35"/>
      <c r="N5" s="35"/>
      <c r="O5" s="35"/>
    </row>
    <row r="6" spans="2:15" ht="14.4" customHeight="1" x14ac:dyDescent="0.3">
      <c r="B6" s="33"/>
      <c r="C6" s="36"/>
      <c r="D6" s="36" t="s">
        <v>15</v>
      </c>
      <c r="E6" s="36" t="s">
        <v>49</v>
      </c>
      <c r="F6" s="36" t="s">
        <v>16</v>
      </c>
      <c r="G6" s="1" t="s">
        <v>1</v>
      </c>
      <c r="H6" s="36" t="s">
        <v>15</v>
      </c>
      <c r="I6" s="36" t="s">
        <v>49</v>
      </c>
      <c r="J6" s="36" t="s">
        <v>16</v>
      </c>
      <c r="K6" s="1" t="s">
        <v>1</v>
      </c>
      <c r="L6" s="36" t="s">
        <v>15</v>
      </c>
      <c r="M6" s="36" t="s">
        <v>49</v>
      </c>
      <c r="N6" s="36" t="s">
        <v>16</v>
      </c>
      <c r="O6" s="1" t="s">
        <v>1</v>
      </c>
    </row>
    <row r="7" spans="2:15" ht="26.4" x14ac:dyDescent="0.3">
      <c r="B7" s="34"/>
      <c r="C7" s="36"/>
      <c r="D7" s="36"/>
      <c r="E7" s="36"/>
      <c r="F7" s="36"/>
      <c r="G7" s="1" t="s">
        <v>2</v>
      </c>
      <c r="H7" s="36"/>
      <c r="I7" s="36"/>
      <c r="J7" s="36"/>
      <c r="K7" s="1" t="s">
        <v>2</v>
      </c>
      <c r="L7" s="36"/>
      <c r="M7" s="36"/>
      <c r="N7" s="36"/>
      <c r="O7" s="1" t="s">
        <v>2</v>
      </c>
    </row>
    <row r="8" spans="2:15" x14ac:dyDescent="0.3">
      <c r="B8" s="2" t="s">
        <v>3</v>
      </c>
      <c r="C8" s="3" t="s">
        <v>17</v>
      </c>
      <c r="D8" s="26">
        <v>143127269.88</v>
      </c>
      <c r="E8" s="26">
        <v>153606441.15000001</v>
      </c>
      <c r="F8" s="28">
        <f>E8-D8</f>
        <v>10479171.270000011</v>
      </c>
      <c r="G8" s="4">
        <f>E8/D8*100</f>
        <v>107.32157560106184</v>
      </c>
      <c r="H8" s="28">
        <v>132894202.92</v>
      </c>
      <c r="I8" s="28">
        <v>132894202.92</v>
      </c>
      <c r="J8" s="28">
        <f>I8-H8</f>
        <v>0</v>
      </c>
      <c r="K8" s="4">
        <f>I8/H8*100</f>
        <v>100</v>
      </c>
      <c r="L8" s="28">
        <v>131008171.81999999</v>
      </c>
      <c r="M8" s="28">
        <v>131008171.81999999</v>
      </c>
      <c r="N8" s="28">
        <f>M8-L8</f>
        <v>0</v>
      </c>
      <c r="O8" s="4">
        <f>M8/L8*100</f>
        <v>100</v>
      </c>
    </row>
    <row r="9" spans="2:15" ht="26.4" x14ac:dyDescent="0.3">
      <c r="B9" s="5" t="s">
        <v>4</v>
      </c>
      <c r="C9" s="3" t="s">
        <v>18</v>
      </c>
      <c r="D9" s="26">
        <v>18275832.530000001</v>
      </c>
      <c r="E9" s="26">
        <v>18046507.530000001</v>
      </c>
      <c r="F9" s="28">
        <f t="shared" ref="F9:F18" si="0">E9-D9</f>
        <v>-229325</v>
      </c>
      <c r="G9" s="4">
        <f t="shared" ref="G9:G18" si="1">E9/D9*100</f>
        <v>98.745200802078045</v>
      </c>
      <c r="H9" s="28">
        <v>16540438.09</v>
      </c>
      <c r="I9" s="28">
        <v>16540438.09</v>
      </c>
      <c r="J9" s="28">
        <f t="shared" ref="J9:J18" si="2">I9-H9</f>
        <v>0</v>
      </c>
      <c r="K9" s="4">
        <f t="shared" ref="K9:K18" si="3">I9/H9*100</f>
        <v>100</v>
      </c>
      <c r="L9" s="28">
        <v>16590025.119999999</v>
      </c>
      <c r="M9" s="28">
        <v>16590025.119999999</v>
      </c>
      <c r="N9" s="28">
        <f t="shared" ref="N9:N18" si="4">M9-L9</f>
        <v>0</v>
      </c>
      <c r="O9" s="4">
        <f t="shared" ref="O9:O18" si="5">M9/L9*100</f>
        <v>100</v>
      </c>
    </row>
    <row r="10" spans="2:15" x14ac:dyDescent="0.3">
      <c r="B10" s="2" t="s">
        <v>5</v>
      </c>
      <c r="C10" s="3" t="s">
        <v>19</v>
      </c>
      <c r="D10" s="26">
        <v>162321664.49000001</v>
      </c>
      <c r="E10" s="26">
        <v>142276064.97999999</v>
      </c>
      <c r="F10" s="28">
        <f t="shared" si="0"/>
        <v>-20045599.51000002</v>
      </c>
      <c r="G10" s="4">
        <f t="shared" si="1"/>
        <v>87.650693717944876</v>
      </c>
      <c r="H10" s="28">
        <v>69111897.439999998</v>
      </c>
      <c r="I10" s="28">
        <v>69111897.439999998</v>
      </c>
      <c r="J10" s="28">
        <f t="shared" si="2"/>
        <v>0</v>
      </c>
      <c r="K10" s="4">
        <f t="shared" si="3"/>
        <v>100</v>
      </c>
      <c r="L10" s="28">
        <v>63387291.619999997</v>
      </c>
      <c r="M10" s="28">
        <v>63387291.619999997</v>
      </c>
      <c r="N10" s="28">
        <f t="shared" si="4"/>
        <v>0</v>
      </c>
      <c r="O10" s="4">
        <f t="shared" si="5"/>
        <v>100</v>
      </c>
    </row>
    <row r="11" spans="2:15" x14ac:dyDescent="0.3">
      <c r="B11" s="2" t="s">
        <v>6</v>
      </c>
      <c r="C11" s="3" t="s">
        <v>20</v>
      </c>
      <c r="D11" s="26">
        <v>383683376.55000001</v>
      </c>
      <c r="E11" s="26">
        <v>362283094.69999999</v>
      </c>
      <c r="F11" s="28">
        <f t="shared" si="0"/>
        <v>-21400281.850000024</v>
      </c>
      <c r="G11" s="4">
        <f t="shared" si="1"/>
        <v>94.422410988344907</v>
      </c>
      <c r="H11" s="28">
        <v>238950108.11000001</v>
      </c>
      <c r="I11" s="28">
        <v>238950108.11000001</v>
      </c>
      <c r="J11" s="28">
        <f t="shared" si="2"/>
        <v>0</v>
      </c>
      <c r="K11" s="4">
        <f t="shared" si="3"/>
        <v>100</v>
      </c>
      <c r="L11" s="28">
        <v>249799501.50999999</v>
      </c>
      <c r="M11" s="28">
        <v>249799501.50999999</v>
      </c>
      <c r="N11" s="28">
        <f t="shared" si="4"/>
        <v>0</v>
      </c>
      <c r="O11" s="4">
        <f t="shared" si="5"/>
        <v>100</v>
      </c>
    </row>
    <row r="12" spans="2:15" x14ac:dyDescent="0.3">
      <c r="B12" s="2" t="s">
        <v>7</v>
      </c>
      <c r="C12" s="3" t="s">
        <v>21</v>
      </c>
      <c r="D12" s="26">
        <v>50000</v>
      </c>
      <c r="E12" s="26">
        <v>50000</v>
      </c>
      <c r="F12" s="28">
        <f t="shared" si="0"/>
        <v>0</v>
      </c>
      <c r="G12" s="4" t="s">
        <v>43</v>
      </c>
      <c r="H12" s="28">
        <v>50000</v>
      </c>
      <c r="I12" s="28">
        <v>50000</v>
      </c>
      <c r="J12" s="28">
        <f t="shared" si="2"/>
        <v>0</v>
      </c>
      <c r="K12" s="4" t="s">
        <v>25</v>
      </c>
      <c r="L12" s="28">
        <v>115950</v>
      </c>
      <c r="M12" s="28">
        <v>115950</v>
      </c>
      <c r="N12" s="28">
        <f t="shared" si="4"/>
        <v>0</v>
      </c>
      <c r="O12" s="4" t="s">
        <v>25</v>
      </c>
    </row>
    <row r="13" spans="2:15" x14ac:dyDescent="0.3">
      <c r="B13" s="2" t="s">
        <v>8</v>
      </c>
      <c r="C13" s="3" t="s">
        <v>22</v>
      </c>
      <c r="D13" s="26">
        <v>1649989121.51</v>
      </c>
      <c r="E13" s="26">
        <v>1655147296.5999999</v>
      </c>
      <c r="F13" s="28">
        <f t="shared" si="0"/>
        <v>5158175.0899999142</v>
      </c>
      <c r="G13" s="4">
        <f t="shared" si="1"/>
        <v>100.3126187332241</v>
      </c>
      <c r="H13" s="28">
        <v>1624345297.9300001</v>
      </c>
      <c r="I13" s="28">
        <v>1624345297.9300001</v>
      </c>
      <c r="J13" s="28">
        <f t="shared" si="2"/>
        <v>0</v>
      </c>
      <c r="K13" s="4">
        <f t="shared" si="3"/>
        <v>100</v>
      </c>
      <c r="L13" s="28">
        <v>1543991573.76</v>
      </c>
      <c r="M13" s="28">
        <v>1543991573.76</v>
      </c>
      <c r="N13" s="28">
        <f t="shared" si="4"/>
        <v>0</v>
      </c>
      <c r="O13" s="4">
        <f t="shared" si="5"/>
        <v>100</v>
      </c>
    </row>
    <row r="14" spans="2:15" x14ac:dyDescent="0.3">
      <c r="B14" s="2" t="s">
        <v>9</v>
      </c>
      <c r="C14" s="3" t="s">
        <v>23</v>
      </c>
      <c r="D14" s="26">
        <v>145023634.16999999</v>
      </c>
      <c r="E14" s="26">
        <v>143819834.84999999</v>
      </c>
      <c r="F14" s="28">
        <f t="shared" si="0"/>
        <v>-1203799.3199999928</v>
      </c>
      <c r="G14" s="4">
        <f t="shared" si="1"/>
        <v>99.169928869256665</v>
      </c>
      <c r="H14" s="28">
        <v>110430542.66</v>
      </c>
      <c r="I14" s="28">
        <v>110430542.66</v>
      </c>
      <c r="J14" s="28">
        <f t="shared" si="2"/>
        <v>0</v>
      </c>
      <c r="K14" s="4">
        <f t="shared" si="3"/>
        <v>100</v>
      </c>
      <c r="L14" s="28">
        <v>89992025</v>
      </c>
      <c r="M14" s="28">
        <v>89992025</v>
      </c>
      <c r="N14" s="28">
        <f t="shared" si="4"/>
        <v>0</v>
      </c>
      <c r="O14" s="4">
        <f t="shared" si="5"/>
        <v>100</v>
      </c>
    </row>
    <row r="15" spans="2:15" x14ac:dyDescent="0.3">
      <c r="B15" s="2" t="s">
        <v>10</v>
      </c>
      <c r="C15" s="3" t="s">
        <v>24</v>
      </c>
      <c r="D15" s="26">
        <v>71019526.400000006</v>
      </c>
      <c r="E15" s="26">
        <v>68883793.469999999</v>
      </c>
      <c r="F15" s="28">
        <f t="shared" si="0"/>
        <v>-2135732.9300000072</v>
      </c>
      <c r="G15" s="4">
        <f t="shared" si="1"/>
        <v>96.992752503063713</v>
      </c>
      <c r="H15" s="28">
        <v>68110963.420000002</v>
      </c>
      <c r="I15" s="28">
        <v>68110963.420000002</v>
      </c>
      <c r="J15" s="28">
        <f t="shared" si="2"/>
        <v>0</v>
      </c>
      <c r="K15" s="4">
        <f t="shared" si="3"/>
        <v>100</v>
      </c>
      <c r="L15" s="28">
        <v>68441527.930000007</v>
      </c>
      <c r="M15" s="28">
        <v>68441527.930000007</v>
      </c>
      <c r="N15" s="28">
        <f t="shared" si="4"/>
        <v>0</v>
      </c>
      <c r="O15" s="4">
        <f t="shared" si="5"/>
        <v>100</v>
      </c>
    </row>
    <row r="16" spans="2:15" x14ac:dyDescent="0.3">
      <c r="B16" s="2" t="s">
        <v>11</v>
      </c>
      <c r="C16" s="3">
        <v>11</v>
      </c>
      <c r="D16" s="26">
        <v>55883074.100000001</v>
      </c>
      <c r="E16" s="26">
        <v>54544117.810000002</v>
      </c>
      <c r="F16" s="28">
        <f t="shared" si="0"/>
        <v>-1338956.2899999991</v>
      </c>
      <c r="G16" s="4">
        <f t="shared" si="1"/>
        <v>97.60400387494073</v>
      </c>
      <c r="H16" s="28">
        <v>36780660.530000001</v>
      </c>
      <c r="I16" s="28">
        <v>36780660.530000001</v>
      </c>
      <c r="J16" s="28">
        <f t="shared" si="2"/>
        <v>0</v>
      </c>
      <c r="K16" s="4">
        <f t="shared" si="3"/>
        <v>100</v>
      </c>
      <c r="L16" s="28">
        <v>56693954.140000001</v>
      </c>
      <c r="M16" s="28">
        <v>56693954.140000001</v>
      </c>
      <c r="N16" s="28">
        <f t="shared" si="4"/>
        <v>0</v>
      </c>
      <c r="O16" s="4">
        <f t="shared" si="5"/>
        <v>100</v>
      </c>
    </row>
    <row r="17" spans="2:15" x14ac:dyDescent="0.3">
      <c r="B17" s="5" t="s">
        <v>12</v>
      </c>
      <c r="C17" s="3">
        <v>12</v>
      </c>
      <c r="D17" s="26">
        <v>19895450.68</v>
      </c>
      <c r="E17" s="26">
        <v>18889725.699999999</v>
      </c>
      <c r="F17" s="28">
        <f t="shared" si="0"/>
        <v>-1005724.9800000004</v>
      </c>
      <c r="G17" s="4">
        <f t="shared" si="1"/>
        <v>94.944949997986171</v>
      </c>
      <c r="H17" s="28">
        <v>11183500</v>
      </c>
      <c r="I17" s="28">
        <v>11183500</v>
      </c>
      <c r="J17" s="28">
        <f t="shared" si="2"/>
        <v>0</v>
      </c>
      <c r="K17" s="4">
        <f t="shared" si="3"/>
        <v>100</v>
      </c>
      <c r="L17" s="28">
        <v>9241500</v>
      </c>
      <c r="M17" s="28">
        <v>9241500</v>
      </c>
      <c r="N17" s="28">
        <f t="shared" si="4"/>
        <v>0</v>
      </c>
      <c r="O17" s="4">
        <f t="shared" si="5"/>
        <v>100</v>
      </c>
    </row>
    <row r="18" spans="2:15" ht="26.4" x14ac:dyDescent="0.3">
      <c r="B18" s="5" t="s">
        <v>13</v>
      </c>
      <c r="C18" s="3">
        <v>13</v>
      </c>
      <c r="D18" s="26">
        <v>96712.33</v>
      </c>
      <c r="E18" s="26">
        <v>96712.33</v>
      </c>
      <c r="F18" s="28">
        <f t="shared" si="0"/>
        <v>0</v>
      </c>
      <c r="G18" s="4">
        <f t="shared" si="1"/>
        <v>100</v>
      </c>
      <c r="H18" s="28">
        <v>63378.99</v>
      </c>
      <c r="I18" s="28">
        <v>63378.99</v>
      </c>
      <c r="J18" s="28">
        <f t="shared" si="2"/>
        <v>0</v>
      </c>
      <c r="K18" s="4">
        <f t="shared" si="3"/>
        <v>100</v>
      </c>
      <c r="L18" s="28">
        <v>16073.06</v>
      </c>
      <c r="M18" s="28">
        <v>16073.06</v>
      </c>
      <c r="N18" s="28">
        <f t="shared" si="4"/>
        <v>0</v>
      </c>
      <c r="O18" s="4">
        <f t="shared" si="5"/>
        <v>100</v>
      </c>
    </row>
    <row r="19" spans="2:15" x14ac:dyDescent="0.3">
      <c r="B19" s="6" t="s">
        <v>14</v>
      </c>
      <c r="C19" s="7"/>
      <c r="D19" s="9">
        <f>SUM(D8:D18)</f>
        <v>2649365662.6399999</v>
      </c>
      <c r="E19" s="9">
        <f t="shared" ref="E19:F19" si="6">SUM(E8:E18)</f>
        <v>2617643589.1199994</v>
      </c>
      <c r="F19" s="27">
        <f t="shared" si="6"/>
        <v>-31722073.520000119</v>
      </c>
      <c r="G19" s="8">
        <f>E19/D19*100</f>
        <v>98.802654010077617</v>
      </c>
      <c r="H19" s="27">
        <f t="shared" ref="H19:I19" si="7">SUM(H8:H18)</f>
        <v>2308460990.0900002</v>
      </c>
      <c r="I19" s="27">
        <f t="shared" si="7"/>
        <v>2308460990.0900002</v>
      </c>
      <c r="J19" s="27">
        <f t="shared" ref="J19" si="8">SUM(J8:J18)</f>
        <v>0</v>
      </c>
      <c r="K19" s="8">
        <f>I19/H19*100</f>
        <v>100</v>
      </c>
      <c r="L19" s="27">
        <f t="shared" ref="L19:M19" si="9">SUM(L8:L18)</f>
        <v>2229277593.9599996</v>
      </c>
      <c r="M19" s="27">
        <f t="shared" si="9"/>
        <v>2229277593.9599996</v>
      </c>
      <c r="N19" s="27">
        <f t="shared" ref="N19" si="10">SUM(N8:N18)</f>
        <v>0</v>
      </c>
      <c r="O19" s="8">
        <f>M19/L19*100</f>
        <v>100</v>
      </c>
    </row>
    <row r="23" spans="2:15" x14ac:dyDescent="0.3">
      <c r="E23" s="22"/>
    </row>
  </sheetData>
  <mergeCells count="14">
    <mergeCell ref="B5:B7"/>
    <mergeCell ref="L5:O5"/>
    <mergeCell ref="L6:L7"/>
    <mergeCell ref="M6:M7"/>
    <mergeCell ref="N6:N7"/>
    <mergeCell ref="C5:C7"/>
    <mergeCell ref="D5:G5"/>
    <mergeCell ref="D6:D7"/>
    <mergeCell ref="E6:E7"/>
    <mergeCell ref="F6:F7"/>
    <mergeCell ref="H5:K5"/>
    <mergeCell ref="H6:H7"/>
    <mergeCell ref="I6:I7"/>
    <mergeCell ref="J6:J7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2"/>
  <sheetViews>
    <sheetView tabSelected="1" zoomScaleNormal="100" workbookViewId="0">
      <selection activeCell="B1" sqref="B1:N3"/>
    </sheetView>
  </sheetViews>
  <sheetFormatPr defaultRowHeight="14.4" x14ac:dyDescent="0.3"/>
  <cols>
    <col min="2" max="2" width="34" customWidth="1"/>
    <col min="3" max="3" width="17.77734375" bestFit="1" customWidth="1"/>
    <col min="4" max="4" width="18" customWidth="1"/>
    <col min="5" max="5" width="15.21875" style="17" bestFit="1" customWidth="1"/>
    <col min="6" max="6" width="8.5546875" bestFit="1" customWidth="1"/>
    <col min="7" max="7" width="17.77734375" customWidth="1"/>
    <col min="8" max="8" width="17.88671875" customWidth="1"/>
    <col min="9" max="9" width="17.77734375" customWidth="1"/>
    <col min="10" max="10" width="8.88671875" customWidth="1"/>
    <col min="11" max="11" width="18.77734375" customWidth="1"/>
    <col min="12" max="13" width="17.77734375" customWidth="1"/>
    <col min="14" max="14" width="8.88671875" customWidth="1"/>
  </cols>
  <sheetData>
    <row r="1" spans="2:14" ht="17.399999999999999" customHeight="1" x14ac:dyDescent="0.3">
      <c r="B1" s="43" t="s">
        <v>53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</row>
    <row r="2" spans="2:14" ht="15.6" customHeight="1" x14ac:dyDescent="0.3"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2:14" ht="37.200000000000003" customHeight="1" x14ac:dyDescent="0.3"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</row>
    <row r="4" spans="2:14" x14ac:dyDescent="0.3">
      <c r="B4" s="40" t="s">
        <v>26</v>
      </c>
      <c r="C4" s="37" t="s">
        <v>39</v>
      </c>
      <c r="D4" s="38"/>
      <c r="E4" s="38"/>
      <c r="F4" s="39"/>
      <c r="G4" s="37" t="s">
        <v>42</v>
      </c>
      <c r="H4" s="38"/>
      <c r="I4" s="38"/>
      <c r="J4" s="39"/>
      <c r="K4" s="37" t="s">
        <v>48</v>
      </c>
      <c r="L4" s="38"/>
      <c r="M4" s="38"/>
      <c r="N4" s="39"/>
    </row>
    <row r="5" spans="2:14" ht="23.4" customHeight="1" x14ac:dyDescent="0.3">
      <c r="B5" s="41"/>
      <c r="C5" s="32" t="s">
        <v>15</v>
      </c>
      <c r="D5" s="32" t="s">
        <v>49</v>
      </c>
      <c r="E5" s="32" t="s">
        <v>16</v>
      </c>
      <c r="F5" s="18" t="s">
        <v>27</v>
      </c>
      <c r="G5" s="32" t="s">
        <v>15</v>
      </c>
      <c r="H5" s="32" t="s">
        <v>49</v>
      </c>
      <c r="I5" s="32" t="s">
        <v>16</v>
      </c>
      <c r="J5" s="18" t="s">
        <v>27</v>
      </c>
      <c r="K5" s="32" t="s">
        <v>15</v>
      </c>
      <c r="L5" s="32" t="s">
        <v>49</v>
      </c>
      <c r="M5" s="32" t="s">
        <v>16</v>
      </c>
      <c r="N5" s="18" t="s">
        <v>27</v>
      </c>
    </row>
    <row r="6" spans="2:14" x14ac:dyDescent="0.3">
      <c r="B6" s="42"/>
      <c r="C6" s="34"/>
      <c r="D6" s="34"/>
      <c r="E6" s="34"/>
      <c r="F6" s="18" t="s">
        <v>28</v>
      </c>
      <c r="G6" s="34"/>
      <c r="H6" s="34"/>
      <c r="I6" s="34"/>
      <c r="J6" s="18" t="s">
        <v>28</v>
      </c>
      <c r="K6" s="34"/>
      <c r="L6" s="34"/>
      <c r="M6" s="34"/>
      <c r="N6" s="18" t="s">
        <v>28</v>
      </c>
    </row>
    <row r="7" spans="2:14" x14ac:dyDescent="0.3">
      <c r="B7" s="13"/>
      <c r="C7" s="24">
        <f>SUM(C8:C25)</f>
        <v>2495020121.1800003</v>
      </c>
      <c r="D7" s="24">
        <f>SUM(D8:D25)</f>
        <v>2459983858.0300002</v>
      </c>
      <c r="E7" s="25">
        <f>D7-C7</f>
        <v>-35036263.150000095</v>
      </c>
      <c r="F7" s="11">
        <f>D7/C7*100</f>
        <v>98.595752280609659</v>
      </c>
      <c r="G7" s="24">
        <f>SUM(G8:G25)</f>
        <v>2165290036.3200002</v>
      </c>
      <c r="H7" s="24">
        <f>SUM(H8:H25)</f>
        <v>2165290036.3200002</v>
      </c>
      <c r="I7" s="24">
        <f>H7-G7</f>
        <v>0</v>
      </c>
      <c r="J7" s="11">
        <f>H7/G7*100</f>
        <v>100</v>
      </c>
      <c r="K7" s="24">
        <f>SUM(K8:K25)</f>
        <v>2085081771.48</v>
      </c>
      <c r="L7" s="24">
        <f>SUM(L8:L25)</f>
        <v>2085081771.48</v>
      </c>
      <c r="M7" s="24">
        <f>L7-K7</f>
        <v>0</v>
      </c>
      <c r="N7" s="11">
        <f>L7/K7*100</f>
        <v>100</v>
      </c>
    </row>
    <row r="8" spans="2:14" ht="39.6" x14ac:dyDescent="0.3">
      <c r="B8" s="14" t="s">
        <v>29</v>
      </c>
      <c r="C8" s="19">
        <v>1291069.33</v>
      </c>
      <c r="D8" s="19">
        <v>1319308.33</v>
      </c>
      <c r="E8" s="20">
        <f>D8-C8</f>
        <v>28239</v>
      </c>
      <c r="F8" s="12">
        <f>D8/C8*100</f>
        <v>102.18725666730847</v>
      </c>
      <c r="G8" s="19">
        <v>1307294.99</v>
      </c>
      <c r="H8" s="19">
        <v>1307294.99</v>
      </c>
      <c r="I8" s="29">
        <f>H8-G8</f>
        <v>0</v>
      </c>
      <c r="J8" s="12">
        <f>H8/G8*100</f>
        <v>100</v>
      </c>
      <c r="K8" s="19">
        <v>928965.59</v>
      </c>
      <c r="L8" s="19">
        <v>928965.59</v>
      </c>
      <c r="M8" s="29">
        <f>L8-K8</f>
        <v>0</v>
      </c>
      <c r="N8" s="12">
        <f>L8/K8*100</f>
        <v>100</v>
      </c>
    </row>
    <row r="9" spans="2:14" ht="105.6" customHeight="1" x14ac:dyDescent="0.3">
      <c r="B9" s="5" t="s">
        <v>50</v>
      </c>
      <c r="C9" s="19">
        <v>15424835.67</v>
      </c>
      <c r="D9" s="19">
        <v>15335510.67</v>
      </c>
      <c r="E9" s="20">
        <f t="shared" ref="E9:E25" si="0">D9-C9</f>
        <v>-89325</v>
      </c>
      <c r="F9" s="12">
        <f t="shared" ref="F9:F25" si="1">D9/C9*100</f>
        <v>99.420901448086539</v>
      </c>
      <c r="G9" s="19">
        <v>13928783.83</v>
      </c>
      <c r="H9" s="19">
        <v>13928783.83</v>
      </c>
      <c r="I9" s="29">
        <f t="shared" ref="I9:I25" si="2">H9-G9</f>
        <v>0</v>
      </c>
      <c r="J9" s="12">
        <f t="shared" ref="J9:J25" si="3">H9/G9*100</f>
        <v>100</v>
      </c>
      <c r="K9" s="19">
        <v>13978370.859999999</v>
      </c>
      <c r="L9" s="19">
        <v>13978370.859999999</v>
      </c>
      <c r="M9" s="29">
        <f t="shared" ref="M9:M25" si="4">L9-K9</f>
        <v>0</v>
      </c>
      <c r="N9" s="12">
        <f t="shared" ref="N9:N25" si="5">L9/K9*100</f>
        <v>100</v>
      </c>
    </row>
    <row r="10" spans="2:14" ht="66" x14ac:dyDescent="0.3">
      <c r="B10" s="5" t="s">
        <v>30</v>
      </c>
      <c r="C10" s="19">
        <v>25264149.18</v>
      </c>
      <c r="D10" s="19">
        <v>34819257.240000002</v>
      </c>
      <c r="E10" s="20">
        <f t="shared" si="0"/>
        <v>9555108.0600000024</v>
      </c>
      <c r="F10" s="12">
        <f t="shared" si="1"/>
        <v>137.82081871003265</v>
      </c>
      <c r="G10" s="19">
        <v>21671055.920000002</v>
      </c>
      <c r="H10" s="19">
        <v>21671055.920000002</v>
      </c>
      <c r="I10" s="29">
        <f t="shared" si="2"/>
        <v>0</v>
      </c>
      <c r="J10" s="12">
        <f t="shared" si="3"/>
        <v>100</v>
      </c>
      <c r="K10" s="19">
        <v>18887336.949999999</v>
      </c>
      <c r="L10" s="19">
        <v>18887336.949999999</v>
      </c>
      <c r="M10" s="29">
        <f t="shared" si="4"/>
        <v>0</v>
      </c>
      <c r="N10" s="12">
        <f t="shared" si="5"/>
        <v>100</v>
      </c>
    </row>
    <row r="11" spans="2:14" ht="52.8" x14ac:dyDescent="0.3">
      <c r="B11" s="5" t="s">
        <v>31</v>
      </c>
      <c r="C11" s="19">
        <v>371284641.81999999</v>
      </c>
      <c r="D11" s="19">
        <v>314986462.45999998</v>
      </c>
      <c r="E11" s="20">
        <f t="shared" si="0"/>
        <v>-56298179.360000014</v>
      </c>
      <c r="F11" s="12">
        <f t="shared" si="1"/>
        <v>84.836922129600623</v>
      </c>
      <c r="G11" s="19">
        <v>257637524.46000001</v>
      </c>
      <c r="H11" s="19">
        <v>257637524.46000001</v>
      </c>
      <c r="I11" s="29">
        <f t="shared" si="2"/>
        <v>0</v>
      </c>
      <c r="J11" s="12">
        <f t="shared" si="3"/>
        <v>100</v>
      </c>
      <c r="K11" s="19">
        <v>266016581.30000001</v>
      </c>
      <c r="L11" s="19">
        <v>266016581.30000001</v>
      </c>
      <c r="M11" s="29">
        <f t="shared" si="4"/>
        <v>0</v>
      </c>
      <c r="N11" s="12">
        <f t="shared" si="5"/>
        <v>100</v>
      </c>
    </row>
    <row r="12" spans="2:14" ht="66" x14ac:dyDescent="0.3">
      <c r="B12" s="5" t="s">
        <v>44</v>
      </c>
      <c r="C12" s="19">
        <v>799853.2</v>
      </c>
      <c r="D12" s="19">
        <v>799853.2</v>
      </c>
      <c r="E12" s="20">
        <f t="shared" si="0"/>
        <v>0</v>
      </c>
      <c r="F12" s="12">
        <f t="shared" si="1"/>
        <v>100</v>
      </c>
      <c r="G12" s="19">
        <v>729238.97</v>
      </c>
      <c r="H12" s="19">
        <v>729238.97</v>
      </c>
      <c r="I12" s="29">
        <f t="shared" si="2"/>
        <v>0</v>
      </c>
      <c r="J12" s="12">
        <f t="shared" si="3"/>
        <v>100</v>
      </c>
      <c r="K12" s="19">
        <v>715344.1</v>
      </c>
      <c r="L12" s="19">
        <v>715344.1</v>
      </c>
      <c r="M12" s="29">
        <f t="shared" si="4"/>
        <v>0</v>
      </c>
      <c r="N12" s="12">
        <f t="shared" si="5"/>
        <v>100</v>
      </c>
    </row>
    <row r="13" spans="2:14" ht="52.8" x14ac:dyDescent="0.3">
      <c r="B13" s="5" t="s">
        <v>40</v>
      </c>
      <c r="C13" s="19">
        <v>17057041.239999998</v>
      </c>
      <c r="D13" s="19">
        <v>13952215.130000001</v>
      </c>
      <c r="E13" s="20">
        <f t="shared" ref="E13" si="6">D13-C13</f>
        <v>-3104826.1099999975</v>
      </c>
      <c r="F13" s="12">
        <f t="shared" ref="F13" si="7">D13/C13*100</f>
        <v>81.79739342648152</v>
      </c>
      <c r="G13" s="19"/>
      <c r="H13" s="19"/>
      <c r="I13" s="29">
        <f>H13-G13</f>
        <v>0</v>
      </c>
      <c r="J13" s="12"/>
      <c r="K13" s="19"/>
      <c r="L13" s="19"/>
      <c r="M13" s="29">
        <f t="shared" ref="M13" si="8">L13-K13</f>
        <v>0</v>
      </c>
      <c r="N13" s="12"/>
    </row>
    <row r="14" spans="2:14" ht="39.6" x14ac:dyDescent="0.3">
      <c r="B14" s="5" t="s">
        <v>32</v>
      </c>
      <c r="C14" s="19">
        <v>44053584.439999998</v>
      </c>
      <c r="D14" s="19">
        <v>43485684.439999998</v>
      </c>
      <c r="E14" s="20">
        <f t="shared" si="0"/>
        <v>-567900</v>
      </c>
      <c r="F14" s="12">
        <f t="shared" si="1"/>
        <v>98.710888098621197</v>
      </c>
      <c r="G14" s="19">
        <v>39637600.600000001</v>
      </c>
      <c r="H14" s="19">
        <v>39637600.600000001</v>
      </c>
      <c r="I14" s="29">
        <f t="shared" si="2"/>
        <v>0</v>
      </c>
      <c r="J14" s="12">
        <f t="shared" si="3"/>
        <v>100</v>
      </c>
      <c r="K14" s="19">
        <v>36909241.729999997</v>
      </c>
      <c r="L14" s="19">
        <v>36909241.729999997</v>
      </c>
      <c r="M14" s="29">
        <f t="shared" si="4"/>
        <v>0</v>
      </c>
      <c r="N14" s="12">
        <f t="shared" si="5"/>
        <v>100</v>
      </c>
    </row>
    <row r="15" spans="2:14" ht="52.8" x14ac:dyDescent="0.3">
      <c r="B15" s="5" t="s">
        <v>45</v>
      </c>
      <c r="C15" s="19">
        <v>1097000</v>
      </c>
      <c r="D15" s="19">
        <v>1175644.79</v>
      </c>
      <c r="E15" s="20">
        <f t="shared" si="0"/>
        <v>78644.790000000037</v>
      </c>
      <c r="F15" s="12">
        <f t="shared" si="1"/>
        <v>107.16907839562444</v>
      </c>
      <c r="G15" s="19">
        <v>1132000</v>
      </c>
      <c r="H15" s="19">
        <v>1132000</v>
      </c>
      <c r="I15" s="29">
        <f t="shared" si="2"/>
        <v>0</v>
      </c>
      <c r="J15" s="12">
        <f t="shared" si="3"/>
        <v>100</v>
      </c>
      <c r="K15" s="19">
        <v>1197950</v>
      </c>
      <c r="L15" s="19">
        <v>1197950</v>
      </c>
      <c r="M15" s="29">
        <f t="shared" si="4"/>
        <v>0</v>
      </c>
      <c r="N15" s="12">
        <f t="shared" si="5"/>
        <v>100</v>
      </c>
    </row>
    <row r="16" spans="2:14" ht="92.4" x14ac:dyDescent="0.3">
      <c r="B16" s="15" t="s">
        <v>46</v>
      </c>
      <c r="C16" s="21">
        <v>100000</v>
      </c>
      <c r="D16" s="21">
        <v>100000</v>
      </c>
      <c r="E16" s="20">
        <f t="shared" si="0"/>
        <v>0</v>
      </c>
      <c r="F16" s="12">
        <f t="shared" si="1"/>
        <v>100</v>
      </c>
      <c r="G16" s="21">
        <v>100000</v>
      </c>
      <c r="H16" s="21">
        <v>100000</v>
      </c>
      <c r="I16" s="29">
        <f t="shared" si="2"/>
        <v>0</v>
      </c>
      <c r="J16" s="12">
        <f t="shared" si="3"/>
        <v>100</v>
      </c>
      <c r="K16" s="21">
        <v>0</v>
      </c>
      <c r="L16" s="21">
        <v>0</v>
      </c>
      <c r="M16" s="29">
        <f t="shared" si="4"/>
        <v>0</v>
      </c>
      <c r="N16" s="12" t="e">
        <f t="shared" si="5"/>
        <v>#DIV/0!</v>
      </c>
    </row>
    <row r="17" spans="2:14" ht="39.6" x14ac:dyDescent="0.3">
      <c r="B17" s="5" t="s">
        <v>51</v>
      </c>
      <c r="C17" s="19">
        <v>1569277537.6600001</v>
      </c>
      <c r="D17" s="19">
        <v>1580303322.48</v>
      </c>
      <c r="E17" s="20">
        <f t="shared" si="0"/>
        <v>11025784.819999933</v>
      </c>
      <c r="F17" s="12">
        <f t="shared" si="1"/>
        <v>100.702602602497</v>
      </c>
      <c r="G17" s="19">
        <v>1524525204.8699999</v>
      </c>
      <c r="H17" s="19">
        <v>1524525204.8699999</v>
      </c>
      <c r="I17" s="29">
        <f t="shared" si="2"/>
        <v>0</v>
      </c>
      <c r="J17" s="12">
        <f t="shared" si="3"/>
        <v>100</v>
      </c>
      <c r="K17" s="19">
        <v>1511241846.1099999</v>
      </c>
      <c r="L17" s="19">
        <v>1511241846.1099999</v>
      </c>
      <c r="M17" s="29">
        <f t="shared" si="4"/>
        <v>0</v>
      </c>
      <c r="N17" s="12">
        <f t="shared" si="5"/>
        <v>100</v>
      </c>
    </row>
    <row r="18" spans="2:14" ht="66" x14ac:dyDescent="0.3">
      <c r="B18" s="5" t="s">
        <v>47</v>
      </c>
      <c r="C18" s="19">
        <v>146000</v>
      </c>
      <c r="D18" s="19">
        <v>146000</v>
      </c>
      <c r="E18" s="20">
        <f t="shared" ref="E18" si="9">D18-C18</f>
        <v>0</v>
      </c>
      <c r="F18" s="12">
        <f t="shared" ref="F18" si="10">D18/C18*100</f>
        <v>100</v>
      </c>
      <c r="G18" s="19">
        <v>16000</v>
      </c>
      <c r="H18" s="19">
        <v>16000</v>
      </c>
      <c r="I18" s="29">
        <f t="shared" ref="I18" si="11">H18-G18</f>
        <v>0</v>
      </c>
      <c r="J18" s="12">
        <f t="shared" ref="J18" si="12">H18/G18*100</f>
        <v>100</v>
      </c>
      <c r="K18" s="19">
        <v>0</v>
      </c>
      <c r="L18" s="19">
        <v>0</v>
      </c>
      <c r="M18" s="29">
        <f t="shared" si="4"/>
        <v>0</v>
      </c>
      <c r="N18" s="12" t="e">
        <f t="shared" si="5"/>
        <v>#DIV/0!</v>
      </c>
    </row>
    <row r="19" spans="2:14" ht="39.6" x14ac:dyDescent="0.3">
      <c r="B19" s="5" t="s">
        <v>52</v>
      </c>
      <c r="C19" s="19">
        <v>272503127.50999999</v>
      </c>
      <c r="D19" s="19">
        <v>268018265.18000001</v>
      </c>
      <c r="E19" s="20">
        <f t="shared" si="0"/>
        <v>-4484862.3299999833</v>
      </c>
      <c r="F19" s="12">
        <f t="shared" si="1"/>
        <v>98.354197850505258</v>
      </c>
      <c r="G19" s="19">
        <v>250886223.66</v>
      </c>
      <c r="H19" s="19">
        <v>250886223.66</v>
      </c>
      <c r="I19" s="29">
        <f t="shared" si="2"/>
        <v>0</v>
      </c>
      <c r="J19" s="12">
        <f t="shared" si="3"/>
        <v>100</v>
      </c>
      <c r="K19" s="19">
        <v>162719945</v>
      </c>
      <c r="L19" s="19">
        <v>162719945</v>
      </c>
      <c r="M19" s="29">
        <f t="shared" si="4"/>
        <v>0</v>
      </c>
      <c r="N19" s="12">
        <f t="shared" si="5"/>
        <v>100</v>
      </c>
    </row>
    <row r="20" spans="2:14" ht="26.4" x14ac:dyDescent="0.3">
      <c r="B20" s="5" t="s">
        <v>33</v>
      </c>
      <c r="C20" s="19">
        <v>5093726.4000000004</v>
      </c>
      <c r="D20" s="19">
        <v>2957993.47</v>
      </c>
      <c r="E20" s="20">
        <f t="shared" si="0"/>
        <v>-2135732.9300000002</v>
      </c>
      <c r="F20" s="12">
        <f t="shared" si="1"/>
        <v>58.07130649969735</v>
      </c>
      <c r="G20" s="19">
        <v>2106363.42</v>
      </c>
      <c r="H20" s="19">
        <v>2106363.42</v>
      </c>
      <c r="I20" s="29">
        <f t="shared" si="2"/>
        <v>0</v>
      </c>
      <c r="J20" s="12">
        <f t="shared" si="3"/>
        <v>100</v>
      </c>
      <c r="K20" s="19">
        <v>2355127.9300000002</v>
      </c>
      <c r="L20" s="19">
        <v>2355127.9300000002</v>
      </c>
      <c r="M20" s="29">
        <f t="shared" si="4"/>
        <v>0</v>
      </c>
      <c r="N20" s="12">
        <f t="shared" si="5"/>
        <v>100</v>
      </c>
    </row>
    <row r="21" spans="2:14" ht="52.8" x14ac:dyDescent="0.3">
      <c r="B21" s="5" t="s">
        <v>34</v>
      </c>
      <c r="C21" s="19">
        <v>48697688.579999998</v>
      </c>
      <c r="D21" s="19">
        <v>44215819.82</v>
      </c>
      <c r="E21" s="20">
        <f t="shared" si="0"/>
        <v>-4481868.7599999979</v>
      </c>
      <c r="F21" s="12">
        <f t="shared" si="1"/>
        <v>90.796547247540843</v>
      </c>
      <c r="G21" s="19">
        <v>31610283.34</v>
      </c>
      <c r="H21" s="19">
        <v>31610283.34</v>
      </c>
      <c r="I21" s="29">
        <f t="shared" si="2"/>
        <v>0</v>
      </c>
      <c r="J21" s="12">
        <f t="shared" si="3"/>
        <v>100</v>
      </c>
      <c r="K21" s="19">
        <v>32111300</v>
      </c>
      <c r="L21" s="19">
        <v>32111300</v>
      </c>
      <c r="M21" s="29">
        <f t="shared" si="4"/>
        <v>0</v>
      </c>
      <c r="N21" s="12">
        <f t="shared" si="5"/>
        <v>100</v>
      </c>
    </row>
    <row r="22" spans="2:14" ht="52.8" x14ac:dyDescent="0.3">
      <c r="B22" s="5" t="s">
        <v>35</v>
      </c>
      <c r="C22" s="19">
        <v>118668519.52</v>
      </c>
      <c r="D22" s="19">
        <v>135936032.06999999</v>
      </c>
      <c r="E22" s="20">
        <f t="shared" si="0"/>
        <v>17267512.549999997</v>
      </c>
      <c r="F22" s="12">
        <f t="shared" si="1"/>
        <v>114.55104742171305</v>
      </c>
      <c r="G22" s="19">
        <v>19987462.260000002</v>
      </c>
      <c r="H22" s="19">
        <v>19987462.260000002</v>
      </c>
      <c r="I22" s="29">
        <f t="shared" si="2"/>
        <v>0</v>
      </c>
      <c r="J22" s="12">
        <f t="shared" si="3"/>
        <v>100</v>
      </c>
      <c r="K22" s="19">
        <v>17605071.91</v>
      </c>
      <c r="L22" s="19">
        <v>17605071.91</v>
      </c>
      <c r="M22" s="29">
        <f t="shared" si="4"/>
        <v>0</v>
      </c>
      <c r="N22" s="12">
        <f t="shared" si="5"/>
        <v>100</v>
      </c>
    </row>
    <row r="23" spans="2:14" ht="52.8" x14ac:dyDescent="0.3">
      <c r="B23" s="5" t="s">
        <v>36</v>
      </c>
      <c r="C23" s="19">
        <v>1200000</v>
      </c>
      <c r="D23" s="19">
        <v>1200000</v>
      </c>
      <c r="E23" s="20">
        <f t="shared" si="0"/>
        <v>0</v>
      </c>
      <c r="F23" s="12">
        <f t="shared" si="1"/>
        <v>100</v>
      </c>
      <c r="G23" s="19">
        <v>0</v>
      </c>
      <c r="H23" s="19">
        <v>0</v>
      </c>
      <c r="I23" s="29">
        <f t="shared" si="2"/>
        <v>0</v>
      </c>
      <c r="J23" s="12"/>
      <c r="K23" s="19">
        <v>0</v>
      </c>
      <c r="L23" s="19">
        <v>0</v>
      </c>
      <c r="M23" s="29">
        <f t="shared" si="4"/>
        <v>0</v>
      </c>
      <c r="N23" s="12"/>
    </row>
    <row r="24" spans="2:14" ht="36" x14ac:dyDescent="0.3">
      <c r="B24" s="16" t="s">
        <v>37</v>
      </c>
      <c r="C24" s="19">
        <v>965488.75</v>
      </c>
      <c r="D24" s="19">
        <v>992488.75</v>
      </c>
      <c r="E24" s="20">
        <f t="shared" si="0"/>
        <v>27000</v>
      </c>
      <c r="F24" s="12">
        <f t="shared" si="1"/>
        <v>102.79651109347468</v>
      </c>
      <c r="G24" s="19"/>
      <c r="H24" s="19"/>
      <c r="I24" s="29">
        <f t="shared" si="2"/>
        <v>0</v>
      </c>
      <c r="J24" s="12"/>
      <c r="K24" s="19">
        <v>0</v>
      </c>
      <c r="L24" s="19">
        <v>0</v>
      </c>
      <c r="M24" s="29">
        <f t="shared" si="4"/>
        <v>0</v>
      </c>
      <c r="N24" s="12"/>
    </row>
    <row r="25" spans="2:14" ht="36" x14ac:dyDescent="0.3">
      <c r="B25" s="16" t="s">
        <v>38</v>
      </c>
      <c r="C25" s="19">
        <v>2095857.88</v>
      </c>
      <c r="D25" s="19">
        <v>240000</v>
      </c>
      <c r="E25" s="20">
        <f t="shared" si="0"/>
        <v>-1855857.88</v>
      </c>
      <c r="F25" s="12">
        <f t="shared" si="1"/>
        <v>11.451158129099861</v>
      </c>
      <c r="G25" s="19">
        <v>15000</v>
      </c>
      <c r="H25" s="19">
        <v>15000</v>
      </c>
      <c r="I25" s="29">
        <f t="shared" si="2"/>
        <v>0</v>
      </c>
      <c r="J25" s="12">
        <f t="shared" si="3"/>
        <v>100</v>
      </c>
      <c r="K25" s="19">
        <v>20414690</v>
      </c>
      <c r="L25" s="19">
        <v>20414690</v>
      </c>
      <c r="M25" s="29">
        <f t="shared" si="4"/>
        <v>0</v>
      </c>
      <c r="N25" s="12">
        <f t="shared" si="5"/>
        <v>100</v>
      </c>
    </row>
    <row r="26" spans="2:14" x14ac:dyDescent="0.3">
      <c r="C26" s="31">
        <f>C7/2649365662.64*100</f>
        <v>94.174245418950591</v>
      </c>
      <c r="D26" s="31">
        <f>D7/2649365662.64*100</f>
        <v>92.851805725401931</v>
      </c>
      <c r="E26" s="23"/>
      <c r="G26" s="10">
        <f>G7/2308460990.09*100</f>
        <v>93.797991199131417</v>
      </c>
      <c r="H26" s="10">
        <f>H7/2308460990.09*100</f>
        <v>93.797991199131417</v>
      </c>
      <c r="K26" s="10">
        <f>K7/2229277593.96*100</f>
        <v>93.531724228930315</v>
      </c>
      <c r="L26" s="10">
        <f>L7/2229277593.96*100</f>
        <v>93.531724228930315</v>
      </c>
    </row>
    <row r="27" spans="2:14" x14ac:dyDescent="0.3">
      <c r="C27" s="30"/>
      <c r="D27" s="30">
        <f>D26-C26</f>
        <v>-1.3224396935486595</v>
      </c>
      <c r="H27" s="10">
        <f>H26-G26</f>
        <v>0</v>
      </c>
      <c r="L27" s="10">
        <f>L26-K26</f>
        <v>0</v>
      </c>
    </row>
    <row r="32" spans="2:14" x14ac:dyDescent="0.3">
      <c r="D32" s="22"/>
    </row>
  </sheetData>
  <mergeCells count="14">
    <mergeCell ref="B1:N3"/>
    <mergeCell ref="K4:N4"/>
    <mergeCell ref="K5:K6"/>
    <mergeCell ref="L5:L6"/>
    <mergeCell ref="M5:M6"/>
    <mergeCell ref="B4:B6"/>
    <mergeCell ref="C4:F4"/>
    <mergeCell ref="C5:C6"/>
    <mergeCell ref="D5:D6"/>
    <mergeCell ref="E5:E6"/>
    <mergeCell ref="G4:J4"/>
    <mergeCell ref="G5:G6"/>
    <mergeCell ref="H5:H6"/>
    <mergeCell ref="I5:I6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Изм по разделам (прилож2)</vt:lpstr>
      <vt:lpstr>Изм по МП (прилож3)</vt:lpstr>
      <vt:lpstr>Лист3</vt:lpstr>
      <vt:lpstr>'Изм по МП (прилож3)'!Заголовки_для_печати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Андрюшина Наталья Сергеевна</dc:creator>
  <cp:lastModifiedBy>Андрюшина Наталья Сергеевна</cp:lastModifiedBy>
  <cp:lastPrinted>2025-03-16T06:43:43Z</cp:lastPrinted>
  <dcterms:created xsi:type="dcterms:W3CDTF">2022-05-30T06:19:44Z</dcterms:created>
  <dcterms:modified xsi:type="dcterms:W3CDTF">2025-03-16T06:44:13Z</dcterms:modified>
</cp:coreProperties>
</file>