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2" windowWidth="22800" windowHeight="9576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97" i="1"/>
  <c r="I108"/>
  <c r="F86"/>
  <c r="E86"/>
  <c r="G91"/>
  <c r="H91"/>
  <c r="F27"/>
  <c r="E27"/>
  <c r="H28"/>
  <c r="G28"/>
  <c r="H110"/>
  <c r="G110"/>
  <c r="F109"/>
  <c r="E109"/>
  <c r="F108"/>
  <c r="H108" s="1"/>
  <c r="E108"/>
  <c r="H107"/>
  <c r="G107"/>
  <c r="F106"/>
  <c r="H106" s="1"/>
  <c r="E106"/>
  <c r="H105"/>
  <c r="G105"/>
  <c r="F104"/>
  <c r="H104" s="1"/>
  <c r="E104"/>
  <c r="H103"/>
  <c r="G103"/>
  <c r="H102"/>
  <c r="G102"/>
  <c r="F101"/>
  <c r="H101" s="1"/>
  <c r="E101"/>
  <c r="H100"/>
  <c r="G100"/>
  <c r="H99"/>
  <c r="G99"/>
  <c r="F98"/>
  <c r="H98" s="1"/>
  <c r="E98"/>
  <c r="F97"/>
  <c r="H96"/>
  <c r="G96"/>
  <c r="F95"/>
  <c r="E95"/>
  <c r="E85" s="1"/>
  <c r="H94"/>
  <c r="G94"/>
  <c r="H93"/>
  <c r="G93"/>
  <c r="F92"/>
  <c r="E92"/>
  <c r="H90"/>
  <c r="G90"/>
  <c r="H89"/>
  <c r="G89"/>
  <c r="H88"/>
  <c r="G88"/>
  <c r="H87"/>
  <c r="G87"/>
  <c r="F85"/>
  <c r="H84"/>
  <c r="G84"/>
  <c r="F83"/>
  <c r="E83"/>
  <c r="H82"/>
  <c r="G82"/>
  <c r="F81"/>
  <c r="E81"/>
  <c r="H80"/>
  <c r="G80"/>
  <c r="F79"/>
  <c r="E79"/>
  <c r="H78"/>
  <c r="G78"/>
  <c r="H77"/>
  <c r="G77"/>
  <c r="H76"/>
  <c r="G76"/>
  <c r="H75"/>
  <c r="G75"/>
  <c r="F74"/>
  <c r="H74" s="1"/>
  <c r="E74"/>
  <c r="H73"/>
  <c r="G73"/>
  <c r="H72"/>
  <c r="G72"/>
  <c r="H71"/>
  <c r="G71"/>
  <c r="F70"/>
  <c r="E70"/>
  <c r="E69" s="1"/>
  <c r="F69"/>
  <c r="H68"/>
  <c r="G68"/>
  <c r="F67"/>
  <c r="E67"/>
  <c r="H66"/>
  <c r="G66"/>
  <c r="H65"/>
  <c r="G65"/>
  <c r="F64"/>
  <c r="E64"/>
  <c r="H63"/>
  <c r="G63"/>
  <c r="F62"/>
  <c r="E62"/>
  <c r="G62" s="1"/>
  <c r="H61"/>
  <c r="G61"/>
  <c r="F60"/>
  <c r="E60"/>
  <c r="H59"/>
  <c r="G59"/>
  <c r="F58"/>
  <c r="E58"/>
  <c r="H57"/>
  <c r="G57"/>
  <c r="F56"/>
  <c r="E56"/>
  <c r="H55"/>
  <c r="G55"/>
  <c r="F54"/>
  <c r="E54"/>
  <c r="E53" s="1"/>
  <c r="F53"/>
  <c r="H52"/>
  <c r="G52"/>
  <c r="F51"/>
  <c r="E51"/>
  <c r="H50"/>
  <c r="G50"/>
  <c r="F49"/>
  <c r="E49"/>
  <c r="H48"/>
  <c r="G48"/>
  <c r="H47"/>
  <c r="G47"/>
  <c r="F46"/>
  <c r="E46"/>
  <c r="F45"/>
  <c r="E45"/>
  <c r="H44"/>
  <c r="G44"/>
  <c r="F43"/>
  <c r="E43"/>
  <c r="H42"/>
  <c r="G42"/>
  <c r="F41"/>
  <c r="E41"/>
  <c r="H40"/>
  <c r="G40"/>
  <c r="H39"/>
  <c r="G39"/>
  <c r="F38"/>
  <c r="E38"/>
  <c r="H37"/>
  <c r="G37"/>
  <c r="F36"/>
  <c r="H36" s="1"/>
  <c r="E36"/>
  <c r="H35"/>
  <c r="G35"/>
  <c r="H34"/>
  <c r="G34"/>
  <c r="H33"/>
  <c r="G33"/>
  <c r="F32"/>
  <c r="E32"/>
  <c r="H31"/>
  <c r="G31"/>
  <c r="F30"/>
  <c r="E30"/>
  <c r="H29"/>
  <c r="G29"/>
  <c r="H26"/>
  <c r="G26"/>
  <c r="F25"/>
  <c r="E25"/>
  <c r="H24"/>
  <c r="G24"/>
  <c r="H23"/>
  <c r="G23"/>
  <c r="H22"/>
  <c r="G22"/>
  <c r="H21"/>
  <c r="G21"/>
  <c r="H20"/>
  <c r="G20"/>
  <c r="H19"/>
  <c r="G19"/>
  <c r="F18"/>
  <c r="E18"/>
  <c r="F17"/>
  <c r="H16"/>
  <c r="G16"/>
  <c r="H15"/>
  <c r="G15"/>
  <c r="H14"/>
  <c r="G14"/>
  <c r="F13"/>
  <c r="E13"/>
  <c r="E12" s="1"/>
  <c r="H70" l="1"/>
  <c r="G64"/>
  <c r="G60"/>
  <c r="G56"/>
  <c r="H25"/>
  <c r="H54"/>
  <c r="H56"/>
  <c r="H58"/>
  <c r="H60"/>
  <c r="H62"/>
  <c r="H64"/>
  <c r="G74"/>
  <c r="H86"/>
  <c r="H95"/>
  <c r="G98"/>
  <c r="G104"/>
  <c r="G106"/>
  <c r="G108"/>
  <c r="G109"/>
  <c r="H46"/>
  <c r="G43"/>
  <c r="H38"/>
  <c r="H32"/>
  <c r="H30"/>
  <c r="E17"/>
  <c r="H17" s="1"/>
  <c r="H27"/>
  <c r="H13"/>
  <c r="G95"/>
  <c r="G58"/>
  <c r="F12"/>
  <c r="G13"/>
  <c r="H18"/>
  <c r="G25"/>
  <c r="G27"/>
  <c r="G30"/>
  <c r="G32"/>
  <c r="G36"/>
  <c r="G38"/>
  <c r="H41"/>
  <c r="H43"/>
  <c r="H45"/>
  <c r="G46"/>
  <c r="H49"/>
  <c r="H51"/>
  <c r="H53"/>
  <c r="G54"/>
  <c r="H67"/>
  <c r="H69"/>
  <c r="G70"/>
  <c r="H79"/>
  <c r="H81"/>
  <c r="H83"/>
  <c r="H85"/>
  <c r="G86"/>
  <c r="H92"/>
  <c r="E97"/>
  <c r="H97" s="1"/>
  <c r="G101"/>
  <c r="H109"/>
  <c r="G18"/>
  <c r="G41"/>
  <c r="G45"/>
  <c r="G49"/>
  <c r="G51"/>
  <c r="G53"/>
  <c r="G67"/>
  <c r="G69"/>
  <c r="G79"/>
  <c r="G81"/>
  <c r="G83"/>
  <c r="G85"/>
  <c r="G92"/>
  <c r="G97" l="1"/>
  <c r="G17"/>
  <c r="E11"/>
  <c r="G12"/>
  <c r="F11"/>
  <c r="I91" s="1"/>
  <c r="H12"/>
  <c r="I12" l="1"/>
  <c r="I28"/>
  <c r="I106"/>
  <c r="I104"/>
  <c r="I102"/>
  <c r="I100"/>
  <c r="I98"/>
  <c r="I96"/>
  <c r="I94"/>
  <c r="I89"/>
  <c r="I87"/>
  <c r="I77"/>
  <c r="I75"/>
  <c r="I73"/>
  <c r="I71"/>
  <c r="I65"/>
  <c r="I63"/>
  <c r="I61"/>
  <c r="I59"/>
  <c r="I57"/>
  <c r="I55"/>
  <c r="I47"/>
  <c r="I39"/>
  <c r="I37"/>
  <c r="I35"/>
  <c r="I33"/>
  <c r="I31"/>
  <c r="I29"/>
  <c r="I26"/>
  <c r="I24"/>
  <c r="I22"/>
  <c r="I20"/>
  <c r="I16"/>
  <c r="I14"/>
  <c r="H11"/>
  <c r="I110"/>
  <c r="I107"/>
  <c r="I105"/>
  <c r="I103"/>
  <c r="I99"/>
  <c r="I95"/>
  <c r="I93"/>
  <c r="I90"/>
  <c r="I88"/>
  <c r="I86"/>
  <c r="I84"/>
  <c r="I82"/>
  <c r="I80"/>
  <c r="I78"/>
  <c r="I76"/>
  <c r="I74"/>
  <c r="I72"/>
  <c r="I70"/>
  <c r="I68"/>
  <c r="I66"/>
  <c r="I64"/>
  <c r="I62"/>
  <c r="I60"/>
  <c r="I58"/>
  <c r="I56"/>
  <c r="I54"/>
  <c r="I52"/>
  <c r="I50"/>
  <c r="I48"/>
  <c r="I44"/>
  <c r="I42"/>
  <c r="I40"/>
  <c r="I34"/>
  <c r="I23"/>
  <c r="I21"/>
  <c r="I19"/>
  <c r="I15"/>
  <c r="G11"/>
  <c r="I18"/>
  <c r="I43"/>
  <c r="I49"/>
  <c r="I69"/>
  <c r="I81"/>
  <c r="I53"/>
  <c r="I85"/>
  <c r="I13"/>
  <c r="I17"/>
  <c r="I46"/>
  <c r="I101"/>
  <c r="I41"/>
  <c r="I45"/>
  <c r="I51"/>
  <c r="I79"/>
  <c r="I83"/>
  <c r="I109"/>
  <c r="I67"/>
  <c r="I92"/>
  <c r="I25"/>
  <c r="I27"/>
  <c r="I30"/>
  <c r="I32"/>
  <c r="I36"/>
  <c r="I38"/>
  <c r="I11" l="1"/>
</calcChain>
</file>

<file path=xl/sharedStrings.xml><?xml version="1.0" encoding="utf-8"?>
<sst xmlns="http://schemas.openxmlformats.org/spreadsheetml/2006/main" count="306" uniqueCount="86">
  <si>
    <t xml:space="preserve">Аналитическая информация </t>
  </si>
  <si>
    <t>Наименование показателя</t>
  </si>
  <si>
    <t>К  О  Д  Ы
 классификации расходов бюджетов</t>
  </si>
  <si>
    <t>Отклонение        (гр.6-гр.5)</t>
  </si>
  <si>
    <t>% выполнения (гр.6/гр.5)</t>
  </si>
  <si>
    <t>Уд. вес,%</t>
  </si>
  <si>
    <t>глав-ный распо-ряди-тель</t>
  </si>
  <si>
    <t>раздел</t>
  </si>
  <si>
    <t>подраздел</t>
  </si>
  <si>
    <t>3</t>
  </si>
  <si>
    <t>ВСЕГО расходов по всем разделам</t>
  </si>
  <si>
    <t>Совет депутатов муниципального образования город Саяногорск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</si>
  <si>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</si>
  <si>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</si>
  <si>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</si>
  <si>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</si>
  <si>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</si>
  <si>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</si>
  <si>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</si>
  <si>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</si>
  <si>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Администрация муниципального образования город Саяногорск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</si>
  <si>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</si>
  <si>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</si>
  <si>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</si>
  <si>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</si>
  <si>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 референдумов</t>
  </si>
  <si>
    <t>07</t>
  </si>
  <si>
    <t>Резервные фонды</t>
  </si>
  <si>
    <t>11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</si>
  <si>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</si>
  <si>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</si>
  <si>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</si>
  <si>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</si>
  <si>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Другие вопросы в области национальной экономики</t>
  </si>
  <si>
    <t>12</t>
  </si>
  <si>
    <t>ОХРАНА ОКРУЖАЮЩЕЙ СРЕДЫ</t>
  </si>
  <si>
    <t>Другие вопросы в области охраны окружающей среды</t>
  </si>
  <si>
    <t>05</t>
  </si>
  <si>
    <t>ОБРАЗОВАНИЕ</t>
  </si>
  <si>
    <t>Профессиональная подготовка, переподготовка и повышение квалификации</t>
  </si>
  <si>
    <t xml:space="preserve">Молодежная политика </t>
  </si>
  <si>
    <t>КУЛЬТУРА И КИНЕМАТОГРАФИЯ</t>
  </si>
  <si>
    <t>902</t>
  </si>
  <si>
    <t>08</t>
  </si>
  <si>
    <t>Другие вопросы в области культуры, кинематографии</t>
  </si>
  <si>
    <t>СОЦИАЛЬНАЯ ПОЛИТИКА</t>
  </si>
  <si>
    <t>10</t>
  </si>
  <si>
    <t>Пенсионное обеспечение</t>
  </si>
  <si>
    <t>Социальное обеспечение населения</t>
  </si>
  <si>
    <t>ФИЗИЧЕСКАЯ КУЛЬТУРА И СПОРТ</t>
  </si>
  <si>
    <t>Физическая культура и спорт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</si>
  <si>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</si>
  <si>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</si>
  <si>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Бюджетно-финансовое управление администрации города Саяногорска</t>
  </si>
  <si>
    <t>Департамент архитектуры, градостроительства и недвижимости города Саяногорска</t>
  </si>
  <si>
    <t>ЖИЛИЩНО-КОММУНАЛЬНОЕ ХОЗЯЙСТВО</t>
  </si>
  <si>
    <t>Жилищное хозяйство</t>
  </si>
  <si>
    <t>904</t>
  </si>
  <si>
    <t>Охрана семьи и детства</t>
  </si>
  <si>
    <t>СРЕДСТВА МАССОВОЙ ИНФОРМАЦИИ</t>
  </si>
  <si>
    <t>Телевидение и радиовещание</t>
  </si>
  <si>
    <t>Комитет по жилищно-коммунальному хозяйству и транспорту города Саяногорска</t>
  </si>
  <si>
    <t>905</t>
  </si>
  <si>
    <t>Сельское хозяйство и рыболовство</t>
  </si>
  <si>
    <t xml:space="preserve">Транспорт                                                            </t>
  </si>
  <si>
    <t>Дорожное хозяйство (дорожные фонды)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</si>
  <si>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</si>
  <si>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</si>
  <si>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</si>
  <si>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Городской отдел образования г.Саяногорска</t>
  </si>
  <si>
    <t>906</t>
  </si>
  <si>
    <t>Дошкольное образование</t>
  </si>
  <si>
    <t>Общее образование</t>
  </si>
  <si>
    <t>Дополнительное образование детей</t>
  </si>
  <si>
    <t>Другие вопросы в области образования</t>
  </si>
  <si>
    <t>Саяногорский городской отдел культуры</t>
  </si>
  <si>
    <t>907</t>
  </si>
  <si>
    <t xml:space="preserve">Культура </t>
  </si>
  <si>
    <t>Периодическая печать и издательства</t>
  </si>
  <si>
    <t>Контрольно-счетная палата муниципального образования город Саяногорск</t>
  </si>
  <si>
    <t>Приложение № 8 к заключению Контрольно-счетной палаты муниципального образования город Саяногорск о результатах внешней проверки отчета  об исполнении  бюджета муниципального образования город Саяногорск  за 2019 год</t>
  </si>
  <si>
    <t>Общеэкономические вопросы</t>
  </si>
  <si>
    <t xml:space="preserve">       по ведомственной структуре расходов бюджета муниципального образования              </t>
  </si>
  <si>
    <t xml:space="preserve">  город Саяногорск за 2019 год</t>
  </si>
  <si>
    <t>Назначено  (тыс.руб.)</t>
  </si>
  <si>
    <t>Исполнено  (тыс.руб.)</t>
  </si>
</sst>
</file>

<file path=xl/styles.xml><?xml version="1.0" encoding="utf-8"?>
<styleSheet xmlns="http://schemas.openxmlformats.org/spreadsheetml/2006/main">
  <numFmts count="3">
    <numFmt numFmtId="164" formatCode="#,##0.0_ ;[Red]\-#,##0.0\ "/>
    <numFmt numFmtId="165" formatCode="#,##0.0"/>
    <numFmt numFmtId="166" formatCode="0.0"/>
  </numFmts>
  <fonts count="14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86">
    <xf numFmtId="0" fontId="0" fillId="0" borderId="0" xfId="0"/>
    <xf numFmtId="0" fontId="1" fillId="0" borderId="0" xfId="0" applyFont="1" applyFill="1"/>
    <xf numFmtId="0" fontId="2" fillId="0" borderId="0" xfId="0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right"/>
    </xf>
    <xf numFmtId="0" fontId="3" fillId="0" borderId="0" xfId="0" applyFont="1" applyFill="1"/>
    <xf numFmtId="49" fontId="3" fillId="0" borderId="0" xfId="0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49" fontId="2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1" applyFont="1" applyFill="1"/>
    <xf numFmtId="0" fontId="7" fillId="0" borderId="0" xfId="1" applyFont="1" applyFill="1"/>
    <xf numFmtId="0" fontId="3" fillId="0" borderId="14" xfId="0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wrapText="1"/>
    </xf>
    <xf numFmtId="0" fontId="2" fillId="2" borderId="25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center" wrapText="1"/>
    </xf>
    <xf numFmtId="0" fontId="9" fillId="0" borderId="7" xfId="0" applyFont="1" applyFill="1" applyBorder="1" applyAlignment="1">
      <alignment wrapText="1"/>
    </xf>
    <xf numFmtId="0" fontId="10" fillId="0" borderId="7" xfId="0" applyFont="1" applyFill="1" applyBorder="1" applyAlignment="1">
      <alignment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wrapText="1"/>
    </xf>
    <xf numFmtId="0" fontId="11" fillId="0" borderId="7" xfId="0" applyFont="1" applyFill="1" applyBorder="1" applyAlignment="1">
      <alignment wrapText="1"/>
    </xf>
    <xf numFmtId="0" fontId="9" fillId="0" borderId="7" xfId="0" applyFont="1" applyFill="1" applyBorder="1" applyAlignment="1">
      <alignment horizontal="left" wrapText="1"/>
    </xf>
    <xf numFmtId="0" fontId="9" fillId="2" borderId="7" xfId="0" applyFont="1" applyFill="1" applyBorder="1" applyAlignment="1">
      <alignment horizontal="left" wrapText="1"/>
    </xf>
    <xf numFmtId="49" fontId="3" fillId="0" borderId="25" xfId="0" applyNumberFormat="1" applyFont="1" applyFill="1" applyBorder="1" applyAlignment="1">
      <alignment horizontal="center"/>
    </xf>
    <xf numFmtId="49" fontId="3" fillId="0" borderId="0" xfId="0" applyNumberFormat="1" applyFont="1" applyFill="1" applyAlignment="1"/>
    <xf numFmtId="0" fontId="9" fillId="0" borderId="25" xfId="0" applyFont="1" applyFill="1" applyBorder="1" applyAlignment="1">
      <alignment horizontal="left" wrapText="1"/>
    </xf>
    <xf numFmtId="164" fontId="2" fillId="2" borderId="26" xfId="0" applyNumberFormat="1" applyFont="1" applyFill="1" applyBorder="1" applyAlignment="1">
      <alignment horizontal="right"/>
    </xf>
    <xf numFmtId="165" fontId="2" fillId="2" borderId="27" xfId="0" applyNumberFormat="1" applyFont="1" applyFill="1" applyBorder="1" applyAlignment="1">
      <alignment horizontal="right"/>
    </xf>
    <xf numFmtId="0" fontId="3" fillId="0" borderId="25" xfId="0" applyFont="1" applyFill="1" applyBorder="1" applyAlignment="1">
      <alignment horizontal="center"/>
    </xf>
    <xf numFmtId="164" fontId="3" fillId="0" borderId="26" xfId="0" applyNumberFormat="1" applyFont="1" applyFill="1" applyBorder="1" applyAlignment="1">
      <alignment horizontal="right"/>
    </xf>
    <xf numFmtId="165" fontId="3" fillId="0" borderId="27" xfId="0" applyNumberFormat="1" applyFont="1" applyFill="1" applyBorder="1" applyAlignment="1">
      <alignment horizontal="right"/>
    </xf>
    <xf numFmtId="165" fontId="3" fillId="0" borderId="27" xfId="0" applyNumberFormat="1" applyFont="1" applyFill="1" applyBorder="1"/>
    <xf numFmtId="0" fontId="2" fillId="2" borderId="25" xfId="0" applyFont="1" applyFill="1" applyBorder="1" applyAlignment="1">
      <alignment horizontal="center"/>
    </xf>
    <xf numFmtId="49" fontId="3" fillId="2" borderId="25" xfId="0" applyNumberFormat="1" applyFont="1" applyFill="1" applyBorder="1" applyAlignment="1">
      <alignment horizontal="center"/>
    </xf>
    <xf numFmtId="164" fontId="2" fillId="2" borderId="27" xfId="0" applyNumberFormat="1" applyFont="1" applyFill="1" applyBorder="1" applyAlignment="1">
      <alignment horizontal="right"/>
    </xf>
    <xf numFmtId="164" fontId="3" fillId="0" borderId="26" xfId="0" applyNumberFormat="1" applyFont="1" applyFill="1" applyBorder="1"/>
    <xf numFmtId="49" fontId="12" fillId="0" borderId="25" xfId="0" applyNumberFormat="1" applyFont="1" applyFill="1" applyBorder="1" applyAlignment="1">
      <alignment horizontal="center"/>
    </xf>
    <xf numFmtId="164" fontId="12" fillId="0" borderId="26" xfId="0" applyNumberFormat="1" applyFont="1" applyFill="1" applyBorder="1" applyAlignment="1">
      <alignment horizontal="right"/>
    </xf>
    <xf numFmtId="165" fontId="3" fillId="0" borderId="26" xfId="0" applyNumberFormat="1" applyFont="1" applyFill="1" applyBorder="1"/>
    <xf numFmtId="49" fontId="2" fillId="2" borderId="25" xfId="0" applyNumberFormat="1" applyFont="1" applyFill="1" applyBorder="1" applyAlignment="1">
      <alignment horizontal="center"/>
    </xf>
    <xf numFmtId="49" fontId="13" fillId="0" borderId="25" xfId="0" applyNumberFormat="1" applyFont="1" applyFill="1" applyBorder="1" applyAlignment="1">
      <alignment horizontal="center"/>
    </xf>
    <xf numFmtId="49" fontId="2" fillId="2" borderId="25" xfId="0" applyNumberFormat="1" applyFont="1" applyFill="1" applyBorder="1"/>
    <xf numFmtId="164" fontId="2" fillId="2" borderId="26" xfId="0" applyNumberFormat="1" applyFont="1" applyFill="1" applyBorder="1"/>
    <xf numFmtId="164" fontId="2" fillId="2" borderId="27" xfId="0" applyNumberFormat="1" applyFont="1" applyFill="1" applyBorder="1"/>
    <xf numFmtId="165" fontId="3" fillId="0" borderId="26" xfId="0" applyNumberFormat="1" applyFont="1" applyFill="1" applyBorder="1" applyAlignment="1">
      <alignment horizontal="right"/>
    </xf>
    <xf numFmtId="164" fontId="3" fillId="0" borderId="25" xfId="0" applyNumberFormat="1" applyFont="1" applyFill="1" applyBorder="1" applyAlignment="1">
      <alignment horizontal="right"/>
    </xf>
    <xf numFmtId="165" fontId="3" fillId="0" borderId="25" xfId="0" applyNumberFormat="1" applyFont="1" applyFill="1" applyBorder="1"/>
    <xf numFmtId="164" fontId="2" fillId="2" borderId="23" xfId="0" applyNumberFormat="1" applyFont="1" applyFill="1" applyBorder="1" applyAlignment="1">
      <alignment horizontal="right" vertical="center"/>
    </xf>
    <xf numFmtId="164" fontId="2" fillId="2" borderId="8" xfId="0" applyNumberFormat="1" applyFont="1" applyFill="1" applyBorder="1" applyAlignment="1">
      <alignment horizontal="right" vertical="center"/>
    </xf>
    <xf numFmtId="165" fontId="2" fillId="2" borderId="24" xfId="0" applyNumberFormat="1" applyFont="1" applyFill="1" applyBorder="1" applyAlignment="1">
      <alignment horizontal="right" vertical="center"/>
    </xf>
    <xf numFmtId="166" fontId="2" fillId="0" borderId="5" xfId="0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 wrapText="1"/>
    </xf>
    <xf numFmtId="166" fontId="2" fillId="0" borderId="16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/>
    </xf>
    <xf numFmtId="0" fontId="5" fillId="2" borderId="22" xfId="0" applyFont="1" applyFill="1" applyBorder="1" applyAlignment="1">
      <alignment horizontal="left" vertical="center"/>
    </xf>
    <xf numFmtId="49" fontId="4" fillId="0" borderId="0" xfId="0" applyNumberFormat="1" applyFont="1" applyAlignment="1">
      <alignment horizontal="left" vertical="top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wrapText="1"/>
    </xf>
    <xf numFmtId="49" fontId="2" fillId="0" borderId="3" xfId="0" applyNumberFormat="1" applyFont="1" applyFill="1" applyBorder="1" applyAlignment="1">
      <alignment horizontal="center" wrapText="1"/>
    </xf>
    <xf numFmtId="49" fontId="2" fillId="0" borderId="8" xfId="0" applyNumberFormat="1" applyFont="1" applyFill="1" applyBorder="1" applyAlignment="1">
      <alignment horizontal="center" wrapText="1"/>
    </xf>
    <xf numFmtId="49" fontId="2" fillId="0" borderId="9" xfId="0" applyNumberFormat="1" applyFont="1" applyFill="1" applyBorder="1" applyAlignment="1">
      <alignment horizont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5" xfId="0" applyNumberFormat="1" applyFont="1" applyFill="1" applyBorder="1" applyAlignment="1">
      <alignment horizontal="center" vertical="center" wrapText="1"/>
    </xf>
    <xf numFmtId="165" fontId="3" fillId="0" borderId="5" xfId="0" applyNumberFormat="1" applyFont="1" applyFill="1" applyBorder="1" applyAlignment="1">
      <alignment horizontal="center" vertical="center" wrapText="1"/>
    </xf>
    <xf numFmtId="165" fontId="3" fillId="0" borderId="11" xfId="0" applyNumberFormat="1" applyFont="1" applyFill="1" applyBorder="1" applyAlignment="1">
      <alignment horizontal="center" vertical="center" wrapText="1"/>
    </xf>
    <xf numFmtId="165" fontId="3" fillId="0" borderId="16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166" fontId="2" fillId="0" borderId="4" xfId="0" applyNumberFormat="1" applyFont="1" applyBorder="1" applyAlignment="1">
      <alignment horizontal="center" vertical="center" wrapText="1"/>
    </xf>
    <xf numFmtId="166" fontId="2" fillId="0" borderId="10" xfId="0" applyNumberFormat="1" applyFont="1" applyBorder="1" applyAlignment="1">
      <alignment horizontal="center" vertical="center" wrapText="1"/>
    </xf>
    <xf numFmtId="166" fontId="2" fillId="0" borderId="15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_Приложения по расходам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10"/>
  <sheetViews>
    <sheetView tabSelected="1" workbookViewId="0">
      <selection activeCell="G7" sqref="G7:G9"/>
    </sheetView>
  </sheetViews>
  <sheetFormatPr defaultRowHeight="14.4"/>
  <cols>
    <col min="1" max="1" width="20.88671875" customWidth="1"/>
    <col min="2" max="2" width="8.5546875" customWidth="1"/>
    <col min="3" max="3" width="6.6640625" customWidth="1"/>
    <col min="4" max="4" width="6.88671875" customWidth="1"/>
    <col min="5" max="5" width="13" customWidth="1"/>
    <col min="6" max="6" width="12.6640625" customWidth="1"/>
    <col min="7" max="7" width="11.5546875" customWidth="1"/>
    <col min="8" max="8" width="9.6640625" customWidth="1"/>
    <col min="9" max="9" width="9.109375" customWidth="1"/>
  </cols>
  <sheetData>
    <row r="1" spans="1:9" ht="101.4" customHeight="1">
      <c r="A1" s="1"/>
      <c r="B1" s="2"/>
      <c r="C1" s="3"/>
      <c r="D1" s="3"/>
      <c r="E1" s="64" t="s">
        <v>80</v>
      </c>
      <c r="F1" s="64"/>
      <c r="G1" s="64"/>
      <c r="H1" s="64"/>
      <c r="I1" s="64"/>
    </row>
    <row r="2" spans="1:9" ht="15.6">
      <c r="A2" s="65" t="s">
        <v>0</v>
      </c>
      <c r="B2" s="65"/>
      <c r="C2" s="65"/>
      <c r="D2" s="65"/>
      <c r="E2" s="65"/>
      <c r="F2" s="65"/>
      <c r="G2" s="65"/>
      <c r="H2" s="65"/>
      <c r="I2" s="4"/>
    </row>
    <row r="3" spans="1:9" ht="15.6">
      <c r="A3" s="66" t="s">
        <v>82</v>
      </c>
      <c r="B3" s="66"/>
      <c r="C3" s="66"/>
      <c r="D3" s="66"/>
      <c r="E3" s="66"/>
      <c r="F3" s="66"/>
      <c r="G3" s="66"/>
      <c r="H3" s="66"/>
      <c r="I3" s="66"/>
    </row>
    <row r="4" spans="1:9" ht="15.6">
      <c r="A4" s="66" t="s">
        <v>83</v>
      </c>
      <c r="B4" s="66"/>
      <c r="C4" s="66"/>
      <c r="D4" s="66"/>
      <c r="E4" s="66"/>
      <c r="F4" s="66"/>
      <c r="G4" s="66"/>
      <c r="H4" s="66"/>
      <c r="I4" s="66"/>
    </row>
    <row r="5" spans="1:9">
      <c r="A5" s="1"/>
      <c r="B5" s="2"/>
      <c r="C5" s="5"/>
      <c r="D5" s="33"/>
      <c r="E5" s="6"/>
      <c r="F5" s="7"/>
      <c r="G5" s="4"/>
      <c r="H5" s="4"/>
      <c r="I5" s="4"/>
    </row>
    <row r="6" spans="1:9" ht="14.4" customHeight="1" thickBot="1">
      <c r="A6" s="1"/>
      <c r="B6" s="8"/>
      <c r="C6" s="9"/>
      <c r="D6" s="9"/>
      <c r="E6" s="6"/>
      <c r="F6" s="10"/>
      <c r="G6" s="4"/>
      <c r="H6" s="11"/>
      <c r="I6" s="4"/>
    </row>
    <row r="7" spans="1:9" ht="27.6" customHeight="1">
      <c r="A7" s="67" t="s">
        <v>1</v>
      </c>
      <c r="B7" s="70" t="s">
        <v>2</v>
      </c>
      <c r="C7" s="71"/>
      <c r="D7" s="71"/>
      <c r="E7" s="74" t="s">
        <v>84</v>
      </c>
      <c r="F7" s="77" t="s">
        <v>85</v>
      </c>
      <c r="G7" s="80" t="s">
        <v>3</v>
      </c>
      <c r="H7" s="83" t="s">
        <v>4</v>
      </c>
      <c r="I7" s="59" t="s">
        <v>5</v>
      </c>
    </row>
    <row r="8" spans="1:9">
      <c r="A8" s="68"/>
      <c r="B8" s="72"/>
      <c r="C8" s="73"/>
      <c r="D8" s="73"/>
      <c r="E8" s="75"/>
      <c r="F8" s="78"/>
      <c r="G8" s="81"/>
      <c r="H8" s="84"/>
      <c r="I8" s="60"/>
    </row>
    <row r="9" spans="1:9" ht="53.4" thickBot="1">
      <c r="A9" s="69"/>
      <c r="B9" s="12" t="s">
        <v>6</v>
      </c>
      <c r="C9" s="13" t="s">
        <v>7</v>
      </c>
      <c r="D9" s="12" t="s">
        <v>8</v>
      </c>
      <c r="E9" s="76"/>
      <c r="F9" s="79"/>
      <c r="G9" s="82"/>
      <c r="H9" s="85"/>
      <c r="I9" s="61"/>
    </row>
    <row r="10" spans="1:9" ht="21" customHeight="1" thickBot="1">
      <c r="A10" s="14">
        <v>1</v>
      </c>
      <c r="B10" s="15">
        <v>2</v>
      </c>
      <c r="C10" s="16" t="s">
        <v>9</v>
      </c>
      <c r="D10" s="15">
        <v>4</v>
      </c>
      <c r="E10" s="15">
        <v>5</v>
      </c>
      <c r="F10" s="17">
        <v>6</v>
      </c>
      <c r="G10" s="18">
        <v>7</v>
      </c>
      <c r="H10" s="19">
        <v>8</v>
      </c>
      <c r="I10" s="20">
        <v>9</v>
      </c>
    </row>
    <row r="11" spans="1:9" ht="15.6">
      <c r="A11" s="62" t="s">
        <v>10</v>
      </c>
      <c r="B11" s="63"/>
      <c r="C11" s="63"/>
      <c r="D11" s="63"/>
      <c r="E11" s="56">
        <f>E12+E17+E45+E53+E69+E85+E97+E108</f>
        <v>1606055</v>
      </c>
      <c r="F11" s="56">
        <f>F12+F17+F45+F53+F69+F85+F97+F108</f>
        <v>1443575.9</v>
      </c>
      <c r="G11" s="57">
        <f>F11-E11</f>
        <v>-162479.10000000009</v>
      </c>
      <c r="H11" s="58">
        <f>F11/E11*100</f>
        <v>89.883341479588168</v>
      </c>
      <c r="I11" s="58">
        <f>I12+I17+I45+I53+I69+I85+I97</f>
        <v>99.952844592376465</v>
      </c>
    </row>
    <row r="12" spans="1:9" ht="34.200000000000003" customHeight="1">
      <c r="A12" s="21" t="s">
        <v>11</v>
      </c>
      <c r="B12" s="22">
        <v>901</v>
      </c>
      <c r="C12" s="23"/>
      <c r="D12" s="23"/>
      <c r="E12" s="35">
        <f>E13</f>
        <v>4928.7</v>
      </c>
      <c r="F12" s="35">
        <f>F13</f>
        <v>4864.8999999999996</v>
      </c>
      <c r="G12" s="35">
        <f t="shared" ref="G12:G86" si="0">F12-E12</f>
        <v>-63.800000000000182</v>
      </c>
      <c r="H12" s="36">
        <f t="shared" ref="H12:H86" si="1">F12/E12*100</f>
        <v>98.705541014872068</v>
      </c>
      <c r="I12" s="36">
        <f>F12/$F$11*100</f>
        <v>0.33700340938082995</v>
      </c>
    </row>
    <row r="13" spans="1:9" ht="24" customHeight="1">
      <c r="A13" s="24" t="s">
        <v>12</v>
      </c>
      <c r="B13" s="37">
        <v>901</v>
      </c>
      <c r="C13" s="32" t="s">
        <v>13</v>
      </c>
      <c r="D13" s="32"/>
      <c r="E13" s="38">
        <f>E14+E15+E16</f>
        <v>4928.7</v>
      </c>
      <c r="F13" s="38">
        <f>F14+F15+F16</f>
        <v>4864.8999999999996</v>
      </c>
      <c r="G13" s="38">
        <f t="shared" si="0"/>
        <v>-63.800000000000182</v>
      </c>
      <c r="H13" s="39">
        <f t="shared" si="1"/>
        <v>98.705541014872068</v>
      </c>
      <c r="I13" s="39">
        <f t="shared" ref="I13:I87" si="2">F13/$F$11*100</f>
        <v>0.33700340938082995</v>
      </c>
    </row>
    <row r="14" spans="1:9" ht="65.400000000000006" customHeight="1">
      <c r="A14" s="25" t="s">
        <v>14</v>
      </c>
      <c r="B14" s="37">
        <v>901</v>
      </c>
      <c r="C14" s="32" t="s">
        <v>13</v>
      </c>
      <c r="D14" s="32" t="s">
        <v>15</v>
      </c>
      <c r="E14" s="38">
        <v>4923.7</v>
      </c>
      <c r="F14" s="39">
        <v>4859.8999999999996</v>
      </c>
      <c r="G14" s="38">
        <f t="shared" si="0"/>
        <v>-63.800000000000182</v>
      </c>
      <c r="H14" s="39">
        <f t="shared" si="1"/>
        <v>98.704226496334059</v>
      </c>
      <c r="I14" s="39">
        <f t="shared" si="2"/>
        <v>0.33665704726713708</v>
      </c>
    </row>
    <row r="15" spans="1:9" ht="60" hidden="1" customHeight="1">
      <c r="A15" s="25" t="s">
        <v>16</v>
      </c>
      <c r="B15" s="37">
        <v>901</v>
      </c>
      <c r="C15" s="32" t="s">
        <v>13</v>
      </c>
      <c r="D15" s="32" t="s">
        <v>17</v>
      </c>
      <c r="E15" s="38"/>
      <c r="F15" s="40"/>
      <c r="G15" s="38">
        <f t="shared" si="0"/>
        <v>0</v>
      </c>
      <c r="H15" s="40" t="e">
        <f t="shared" si="1"/>
        <v>#DIV/0!</v>
      </c>
      <c r="I15" s="40">
        <f t="shared" si="2"/>
        <v>0</v>
      </c>
    </row>
    <row r="16" spans="1:9" ht="38.4" customHeight="1">
      <c r="A16" s="25" t="s">
        <v>39</v>
      </c>
      <c r="B16" s="37">
        <v>901</v>
      </c>
      <c r="C16" s="32" t="s">
        <v>26</v>
      </c>
      <c r="D16" s="32" t="s">
        <v>37</v>
      </c>
      <c r="E16" s="38">
        <v>5</v>
      </c>
      <c r="F16" s="40">
        <v>5</v>
      </c>
      <c r="G16" s="38">
        <f t="shared" si="0"/>
        <v>0</v>
      </c>
      <c r="H16" s="40">
        <f t="shared" si="1"/>
        <v>100</v>
      </c>
      <c r="I16" s="40">
        <f t="shared" si="2"/>
        <v>3.4636211369280969E-4</v>
      </c>
    </row>
    <row r="17" spans="1:9" ht="34.799999999999997" customHeight="1">
      <c r="A17" s="21" t="s">
        <v>20</v>
      </c>
      <c r="B17" s="41">
        <v>902</v>
      </c>
      <c r="C17" s="42"/>
      <c r="D17" s="42"/>
      <c r="E17" s="35">
        <f>E18+E25+E27+E30+E32+E36+E38+E41+E43</f>
        <v>116302.99999999999</v>
      </c>
      <c r="F17" s="35">
        <f>F18+F25+F27+F30+F32+F36+F38+F41+F43</f>
        <v>113892.69999999998</v>
      </c>
      <c r="G17" s="35">
        <f t="shared" si="0"/>
        <v>-2410.3000000000029</v>
      </c>
      <c r="H17" s="43">
        <f t="shared" si="1"/>
        <v>97.927568506401371</v>
      </c>
      <c r="I17" s="43">
        <f t="shared" si="2"/>
        <v>7.8896232612362116</v>
      </c>
    </row>
    <row r="18" spans="1:9" ht="22.8" customHeight="1">
      <c r="A18" s="24" t="s">
        <v>12</v>
      </c>
      <c r="B18" s="37">
        <v>902</v>
      </c>
      <c r="C18" s="32" t="s">
        <v>13</v>
      </c>
      <c r="D18" s="32"/>
      <c r="E18" s="38">
        <f>E19+E20+E22+E23+E24</f>
        <v>51408.6</v>
      </c>
      <c r="F18" s="38">
        <f>F19+F20+F22+F23+F24</f>
        <v>50032.5</v>
      </c>
      <c r="G18" s="38">
        <f t="shared" si="0"/>
        <v>-1376.0999999999985</v>
      </c>
      <c r="H18" s="40">
        <f t="shared" si="1"/>
        <v>97.323210513416043</v>
      </c>
      <c r="I18" s="40">
        <f t="shared" si="2"/>
        <v>3.4658724906670999</v>
      </c>
    </row>
    <row r="19" spans="1:9" ht="57" customHeight="1">
      <c r="A19" s="25" t="s">
        <v>21</v>
      </c>
      <c r="B19" s="37">
        <v>902</v>
      </c>
      <c r="C19" s="32" t="s">
        <v>13</v>
      </c>
      <c r="D19" s="32" t="s">
        <v>22</v>
      </c>
      <c r="E19" s="38">
        <v>2025.6</v>
      </c>
      <c r="F19" s="40">
        <v>1835.2</v>
      </c>
      <c r="G19" s="38">
        <f t="shared" si="0"/>
        <v>-190.39999999999986</v>
      </c>
      <c r="H19" s="40">
        <f t="shared" si="1"/>
        <v>90.600315955766192</v>
      </c>
      <c r="I19" s="40">
        <f t="shared" si="2"/>
        <v>0.12712875020980888</v>
      </c>
    </row>
    <row r="20" spans="1:9" ht="88.8" customHeight="1">
      <c r="A20" s="25" t="s">
        <v>23</v>
      </c>
      <c r="B20" s="37">
        <v>902</v>
      </c>
      <c r="C20" s="32" t="s">
        <v>13</v>
      </c>
      <c r="D20" s="32" t="s">
        <v>24</v>
      </c>
      <c r="E20" s="38">
        <v>41983</v>
      </c>
      <c r="F20" s="40">
        <v>41267.300000000003</v>
      </c>
      <c r="G20" s="38">
        <f t="shared" si="0"/>
        <v>-715.69999999999709</v>
      </c>
      <c r="H20" s="40">
        <f t="shared" si="1"/>
        <v>98.295262368101376</v>
      </c>
      <c r="I20" s="40">
        <f t="shared" si="2"/>
        <v>2.8586858508790574</v>
      </c>
    </row>
    <row r="21" spans="1:9" ht="31.2" hidden="1" customHeight="1">
      <c r="A21" s="25" t="s">
        <v>25</v>
      </c>
      <c r="B21" s="37">
        <v>902</v>
      </c>
      <c r="C21" s="32" t="s">
        <v>13</v>
      </c>
      <c r="D21" s="32" t="s">
        <v>26</v>
      </c>
      <c r="E21" s="38">
        <v>0</v>
      </c>
      <c r="F21" s="40">
        <v>0</v>
      </c>
      <c r="G21" s="38">
        <f t="shared" si="0"/>
        <v>0</v>
      </c>
      <c r="H21" s="40" t="e">
        <f t="shared" si="1"/>
        <v>#DIV/0!</v>
      </c>
      <c r="I21" s="40">
        <f t="shared" si="2"/>
        <v>0</v>
      </c>
    </row>
    <row r="22" spans="1:9" ht="21.6">
      <c r="A22" s="25" t="s">
        <v>25</v>
      </c>
      <c r="B22" s="37">
        <v>902</v>
      </c>
      <c r="C22" s="32" t="s">
        <v>13</v>
      </c>
      <c r="D22" s="32" t="s">
        <v>26</v>
      </c>
      <c r="E22" s="38">
        <v>450</v>
      </c>
      <c r="F22" s="40">
        <v>450</v>
      </c>
      <c r="G22" s="38">
        <f t="shared" si="0"/>
        <v>0</v>
      </c>
      <c r="H22" s="40">
        <f t="shared" si="1"/>
        <v>100</v>
      </c>
      <c r="I22" s="40">
        <f t="shared" si="2"/>
        <v>3.1172590232352873E-2</v>
      </c>
    </row>
    <row r="23" spans="1:9" ht="18" customHeight="1">
      <c r="A23" s="25" t="s">
        <v>27</v>
      </c>
      <c r="B23" s="37">
        <v>902</v>
      </c>
      <c r="C23" s="32" t="s">
        <v>13</v>
      </c>
      <c r="D23" s="32" t="s">
        <v>28</v>
      </c>
      <c r="E23" s="38">
        <v>200</v>
      </c>
      <c r="F23" s="40">
        <v>0</v>
      </c>
      <c r="G23" s="38">
        <f t="shared" si="0"/>
        <v>-200</v>
      </c>
      <c r="H23" s="40">
        <f t="shared" si="1"/>
        <v>0</v>
      </c>
      <c r="I23" s="40">
        <f t="shared" si="2"/>
        <v>0</v>
      </c>
    </row>
    <row r="24" spans="1:9" ht="25.2" customHeight="1">
      <c r="A24" s="26" t="s">
        <v>18</v>
      </c>
      <c r="B24" s="37">
        <v>902</v>
      </c>
      <c r="C24" s="32" t="s">
        <v>13</v>
      </c>
      <c r="D24" s="32" t="s">
        <v>19</v>
      </c>
      <c r="E24" s="38">
        <v>6750</v>
      </c>
      <c r="F24" s="40">
        <v>6480</v>
      </c>
      <c r="G24" s="38">
        <f t="shared" si="0"/>
        <v>-270</v>
      </c>
      <c r="H24" s="40">
        <f t="shared" si="1"/>
        <v>96</v>
      </c>
      <c r="I24" s="40">
        <f t="shared" si="2"/>
        <v>0.44888529934588134</v>
      </c>
    </row>
    <row r="25" spans="1:9" ht="53.4" customHeight="1">
      <c r="A25" s="24" t="s">
        <v>29</v>
      </c>
      <c r="B25" s="37">
        <v>902</v>
      </c>
      <c r="C25" s="32" t="s">
        <v>15</v>
      </c>
      <c r="D25" s="32"/>
      <c r="E25" s="38">
        <f>E26</f>
        <v>11262.1</v>
      </c>
      <c r="F25" s="40">
        <f>F26</f>
        <v>10492.7</v>
      </c>
      <c r="G25" s="38">
        <f t="shared" si="0"/>
        <v>-769.39999999999964</v>
      </c>
      <c r="H25" s="40">
        <f t="shared" si="1"/>
        <v>93.168236829720925</v>
      </c>
      <c r="I25" s="40">
        <f t="shared" si="2"/>
        <v>0.72685475006890887</v>
      </c>
    </row>
    <row r="26" spans="1:9" ht="51.6" customHeight="1">
      <c r="A26" s="25" t="s">
        <v>30</v>
      </c>
      <c r="B26" s="37">
        <v>902</v>
      </c>
      <c r="C26" s="32" t="s">
        <v>15</v>
      </c>
      <c r="D26" s="32" t="s">
        <v>31</v>
      </c>
      <c r="E26" s="38">
        <v>11262.1</v>
      </c>
      <c r="F26" s="40">
        <v>10492.7</v>
      </c>
      <c r="G26" s="38">
        <f t="shared" si="0"/>
        <v>-769.39999999999964</v>
      </c>
      <c r="H26" s="40">
        <f t="shared" si="1"/>
        <v>93.168236829720925</v>
      </c>
      <c r="I26" s="40">
        <f t="shared" si="2"/>
        <v>0.72685475006890887</v>
      </c>
    </row>
    <row r="27" spans="1:9" ht="27.6" customHeight="1">
      <c r="A27" s="24" t="s">
        <v>32</v>
      </c>
      <c r="B27" s="37">
        <v>902</v>
      </c>
      <c r="C27" s="32" t="s">
        <v>24</v>
      </c>
      <c r="D27" s="32"/>
      <c r="E27" s="38">
        <f>E29+E28</f>
        <v>14296</v>
      </c>
      <c r="F27" s="40">
        <f>F29+F28</f>
        <v>14295</v>
      </c>
      <c r="G27" s="38">
        <f t="shared" si="0"/>
        <v>-1</v>
      </c>
      <c r="H27" s="40">
        <f t="shared" si="1"/>
        <v>99.993005036373802</v>
      </c>
      <c r="I27" s="40">
        <f t="shared" si="2"/>
        <v>0.99024928304774285</v>
      </c>
    </row>
    <row r="28" spans="1:9" ht="27.6" customHeight="1">
      <c r="A28" s="30" t="s">
        <v>81</v>
      </c>
      <c r="B28" s="37">
        <v>902</v>
      </c>
      <c r="C28" s="32" t="s">
        <v>24</v>
      </c>
      <c r="D28" s="32" t="s">
        <v>13</v>
      </c>
      <c r="E28" s="38">
        <v>1</v>
      </c>
      <c r="F28" s="40">
        <v>0</v>
      </c>
      <c r="G28" s="38">
        <f t="shared" si="0"/>
        <v>-1</v>
      </c>
      <c r="H28" s="40">
        <f t="shared" si="1"/>
        <v>0</v>
      </c>
      <c r="I28" s="40">
        <f t="shared" si="2"/>
        <v>0</v>
      </c>
    </row>
    <row r="29" spans="1:9" ht="31.8" customHeight="1">
      <c r="A29" s="25" t="s">
        <v>33</v>
      </c>
      <c r="B29" s="37">
        <v>902</v>
      </c>
      <c r="C29" s="32" t="s">
        <v>24</v>
      </c>
      <c r="D29" s="32" t="s">
        <v>34</v>
      </c>
      <c r="E29" s="38">
        <v>14295</v>
      </c>
      <c r="F29" s="40">
        <v>14295</v>
      </c>
      <c r="G29" s="38">
        <f t="shared" si="0"/>
        <v>0</v>
      </c>
      <c r="H29" s="40">
        <f t="shared" si="1"/>
        <v>100</v>
      </c>
      <c r="I29" s="40">
        <f t="shared" si="2"/>
        <v>0.99024928304774285</v>
      </c>
    </row>
    <row r="30" spans="1:9" ht="30" customHeight="1">
      <c r="A30" s="27" t="s">
        <v>35</v>
      </c>
      <c r="B30" s="37">
        <v>902</v>
      </c>
      <c r="C30" s="32" t="s">
        <v>17</v>
      </c>
      <c r="D30" s="32"/>
      <c r="E30" s="38">
        <f>E31</f>
        <v>2003.3</v>
      </c>
      <c r="F30" s="40">
        <f>F31</f>
        <v>1967</v>
      </c>
      <c r="G30" s="38">
        <f t="shared" si="0"/>
        <v>-36.299999999999955</v>
      </c>
      <c r="H30" s="40">
        <f t="shared" si="1"/>
        <v>98.187989816802286</v>
      </c>
      <c r="I30" s="40">
        <f t="shared" si="2"/>
        <v>0.13625885552675132</v>
      </c>
    </row>
    <row r="31" spans="1:9" ht="32.4" customHeight="1">
      <c r="A31" s="25" t="s">
        <v>36</v>
      </c>
      <c r="B31" s="37">
        <v>902</v>
      </c>
      <c r="C31" s="32" t="s">
        <v>17</v>
      </c>
      <c r="D31" s="32" t="s">
        <v>37</v>
      </c>
      <c r="E31" s="38">
        <v>2003.3</v>
      </c>
      <c r="F31" s="40">
        <v>1967</v>
      </c>
      <c r="G31" s="38">
        <f t="shared" si="0"/>
        <v>-36.299999999999955</v>
      </c>
      <c r="H31" s="40">
        <f t="shared" si="1"/>
        <v>98.187989816802286</v>
      </c>
      <c r="I31" s="40">
        <f t="shared" si="2"/>
        <v>0.13625885552675132</v>
      </c>
    </row>
    <row r="32" spans="1:9">
      <c r="A32" s="24" t="s">
        <v>38</v>
      </c>
      <c r="B32" s="37">
        <v>902</v>
      </c>
      <c r="C32" s="32" t="s">
        <v>26</v>
      </c>
      <c r="D32" s="32"/>
      <c r="E32" s="38">
        <f>E34+E35</f>
        <v>73.7</v>
      </c>
      <c r="F32" s="38">
        <f>F34+F35</f>
        <v>73.7</v>
      </c>
      <c r="G32" s="38">
        <f t="shared" si="0"/>
        <v>0</v>
      </c>
      <c r="H32" s="40">
        <f t="shared" si="1"/>
        <v>100</v>
      </c>
      <c r="I32" s="40">
        <f t="shared" si="2"/>
        <v>5.1053775558320144E-3</v>
      </c>
    </row>
    <row r="33" spans="1:9" ht="40.200000000000003" hidden="1" customHeight="1">
      <c r="A33" s="25" t="s">
        <v>39</v>
      </c>
      <c r="B33" s="37">
        <v>902</v>
      </c>
      <c r="C33" s="32" t="s">
        <v>26</v>
      </c>
      <c r="D33" s="32" t="s">
        <v>37</v>
      </c>
      <c r="E33" s="38">
        <v>0</v>
      </c>
      <c r="F33" s="40">
        <v>0</v>
      </c>
      <c r="G33" s="38">
        <f t="shared" si="0"/>
        <v>0</v>
      </c>
      <c r="H33" s="40" t="e">
        <f t="shared" si="1"/>
        <v>#DIV/0!</v>
      </c>
      <c r="I33" s="40">
        <f t="shared" si="2"/>
        <v>0</v>
      </c>
    </row>
    <row r="34" spans="1:9" ht="37.799999999999997" customHeight="1">
      <c r="A34" s="25" t="s">
        <v>39</v>
      </c>
      <c r="B34" s="37">
        <v>902</v>
      </c>
      <c r="C34" s="32" t="s">
        <v>26</v>
      </c>
      <c r="D34" s="32" t="s">
        <v>37</v>
      </c>
      <c r="E34" s="38">
        <v>63.7</v>
      </c>
      <c r="F34" s="40">
        <v>63.7</v>
      </c>
      <c r="G34" s="38">
        <f t="shared" si="0"/>
        <v>0</v>
      </c>
      <c r="H34" s="40">
        <f t="shared" si="1"/>
        <v>100</v>
      </c>
      <c r="I34" s="40">
        <f t="shared" si="2"/>
        <v>4.4126533284463958E-3</v>
      </c>
    </row>
    <row r="35" spans="1:9">
      <c r="A35" s="25" t="s">
        <v>40</v>
      </c>
      <c r="B35" s="37">
        <v>902</v>
      </c>
      <c r="C35" s="32" t="s">
        <v>26</v>
      </c>
      <c r="D35" s="32" t="s">
        <v>26</v>
      </c>
      <c r="E35" s="38">
        <v>10</v>
      </c>
      <c r="F35" s="40">
        <v>10</v>
      </c>
      <c r="G35" s="38">
        <f t="shared" si="0"/>
        <v>0</v>
      </c>
      <c r="H35" s="40">
        <f t="shared" si="1"/>
        <v>100</v>
      </c>
      <c r="I35" s="40">
        <f t="shared" si="2"/>
        <v>6.9272422738561937E-4</v>
      </c>
    </row>
    <row r="36" spans="1:9" ht="24" hidden="1" customHeight="1">
      <c r="A36" s="24" t="s">
        <v>41</v>
      </c>
      <c r="B36" s="32" t="s">
        <v>42</v>
      </c>
      <c r="C36" s="32" t="s">
        <v>43</v>
      </c>
      <c r="D36" s="32"/>
      <c r="E36" s="44">
        <f>E37</f>
        <v>0</v>
      </c>
      <c r="F36" s="40">
        <f>F37</f>
        <v>0</v>
      </c>
      <c r="G36" s="44">
        <f t="shared" si="0"/>
        <v>0</v>
      </c>
      <c r="H36" s="40" t="e">
        <f t="shared" si="1"/>
        <v>#DIV/0!</v>
      </c>
      <c r="I36" s="40">
        <f t="shared" si="2"/>
        <v>0</v>
      </c>
    </row>
    <row r="37" spans="1:9" ht="30.6" hidden="1" customHeight="1">
      <c r="A37" s="25" t="s">
        <v>44</v>
      </c>
      <c r="B37" s="32" t="s">
        <v>42</v>
      </c>
      <c r="C37" s="32" t="s">
        <v>43</v>
      </c>
      <c r="D37" s="32" t="s">
        <v>24</v>
      </c>
      <c r="E37" s="44">
        <v>0</v>
      </c>
      <c r="F37" s="40">
        <v>0</v>
      </c>
      <c r="G37" s="44">
        <f t="shared" si="0"/>
        <v>0</v>
      </c>
      <c r="H37" s="40" t="e">
        <f t="shared" si="1"/>
        <v>#DIV/0!</v>
      </c>
      <c r="I37" s="40">
        <f t="shared" si="2"/>
        <v>0</v>
      </c>
    </row>
    <row r="38" spans="1:9">
      <c r="A38" s="24" t="s">
        <v>45</v>
      </c>
      <c r="B38" s="37">
        <v>902</v>
      </c>
      <c r="C38" s="32" t="s">
        <v>46</v>
      </c>
      <c r="D38" s="32"/>
      <c r="E38" s="38">
        <f>E39+E40</f>
        <v>7683.4</v>
      </c>
      <c r="F38" s="38">
        <f>F39+F40</f>
        <v>7683.4</v>
      </c>
      <c r="G38" s="38">
        <f t="shared" si="0"/>
        <v>0</v>
      </c>
      <c r="H38" s="40">
        <f t="shared" si="1"/>
        <v>100</v>
      </c>
      <c r="I38" s="40">
        <f t="shared" si="2"/>
        <v>0.53224773286946669</v>
      </c>
    </row>
    <row r="39" spans="1:9">
      <c r="A39" s="25" t="s">
        <v>47</v>
      </c>
      <c r="B39" s="37">
        <v>902</v>
      </c>
      <c r="C39" s="32" t="s">
        <v>46</v>
      </c>
      <c r="D39" s="32" t="s">
        <v>13</v>
      </c>
      <c r="E39" s="38">
        <v>5412.9</v>
      </c>
      <c r="F39" s="40">
        <v>5412.9</v>
      </c>
      <c r="G39" s="38">
        <f t="shared" si="0"/>
        <v>0</v>
      </c>
      <c r="H39" s="40">
        <f t="shared" si="1"/>
        <v>100</v>
      </c>
      <c r="I39" s="40">
        <f t="shared" si="2"/>
        <v>0.37496469704156188</v>
      </c>
    </row>
    <row r="40" spans="1:9" ht="23.4" customHeight="1">
      <c r="A40" s="25" t="s">
        <v>48</v>
      </c>
      <c r="B40" s="37">
        <v>902</v>
      </c>
      <c r="C40" s="32" t="s">
        <v>46</v>
      </c>
      <c r="D40" s="32" t="s">
        <v>15</v>
      </c>
      <c r="E40" s="38">
        <v>2270.5</v>
      </c>
      <c r="F40" s="40">
        <v>2270.5</v>
      </c>
      <c r="G40" s="38">
        <f t="shared" si="0"/>
        <v>0</v>
      </c>
      <c r="H40" s="40">
        <f t="shared" si="1"/>
        <v>100</v>
      </c>
      <c r="I40" s="40">
        <f t="shared" si="2"/>
        <v>0.15728303582790487</v>
      </c>
    </row>
    <row r="41" spans="1:9" ht="25.8" customHeight="1">
      <c r="A41" s="28" t="s">
        <v>49</v>
      </c>
      <c r="B41" s="37">
        <v>902</v>
      </c>
      <c r="C41" s="32" t="s">
        <v>28</v>
      </c>
      <c r="D41" s="32"/>
      <c r="E41" s="38">
        <f>E42</f>
        <v>15495.9</v>
      </c>
      <c r="F41" s="40">
        <f>F42</f>
        <v>15274</v>
      </c>
      <c r="G41" s="38">
        <f t="shared" si="0"/>
        <v>-221.89999999999964</v>
      </c>
      <c r="H41" s="40">
        <f t="shared" si="1"/>
        <v>98.568008311876042</v>
      </c>
      <c r="I41" s="40">
        <f t="shared" si="2"/>
        <v>1.0580669849087949</v>
      </c>
    </row>
    <row r="42" spans="1:9" ht="18" customHeight="1">
      <c r="A42" s="28" t="s">
        <v>50</v>
      </c>
      <c r="B42" s="37">
        <v>902</v>
      </c>
      <c r="C42" s="45" t="s">
        <v>28</v>
      </c>
      <c r="D42" s="45" t="s">
        <v>13</v>
      </c>
      <c r="E42" s="46">
        <v>15495.9</v>
      </c>
      <c r="F42" s="40">
        <v>15274</v>
      </c>
      <c r="G42" s="46">
        <f t="shared" si="0"/>
        <v>-221.89999999999964</v>
      </c>
      <c r="H42" s="40">
        <f t="shared" si="1"/>
        <v>98.568008311876042</v>
      </c>
      <c r="I42" s="40">
        <f t="shared" si="2"/>
        <v>1.0580669849087949</v>
      </c>
    </row>
    <row r="43" spans="1:9" ht="45" customHeight="1">
      <c r="A43" s="24" t="s">
        <v>51</v>
      </c>
      <c r="B43" s="37">
        <v>902</v>
      </c>
      <c r="C43" s="45" t="s">
        <v>19</v>
      </c>
      <c r="D43" s="45"/>
      <c r="E43" s="46">
        <f>E44</f>
        <v>14080</v>
      </c>
      <c r="F43" s="47">
        <f>F44</f>
        <v>14074.4</v>
      </c>
      <c r="G43" s="46">
        <f t="shared" si="0"/>
        <v>-5.6000000000003638</v>
      </c>
      <c r="H43" s="40">
        <f t="shared" si="1"/>
        <v>99.96022727272728</v>
      </c>
      <c r="I43" s="40">
        <f t="shared" si="2"/>
        <v>0.97496778659161598</v>
      </c>
    </row>
    <row r="44" spans="1:9" ht="42" customHeight="1">
      <c r="A44" s="29" t="s">
        <v>52</v>
      </c>
      <c r="B44" s="37">
        <v>902</v>
      </c>
      <c r="C44" s="45" t="s">
        <v>19</v>
      </c>
      <c r="D44" s="45" t="s">
        <v>13</v>
      </c>
      <c r="E44" s="46">
        <v>14080</v>
      </c>
      <c r="F44" s="47">
        <v>14074.4</v>
      </c>
      <c r="G44" s="46">
        <f t="shared" si="0"/>
        <v>-5.6000000000003638</v>
      </c>
      <c r="H44" s="40">
        <f t="shared" si="1"/>
        <v>99.96022727272728</v>
      </c>
      <c r="I44" s="40">
        <f t="shared" si="2"/>
        <v>0.97496778659161598</v>
      </c>
    </row>
    <row r="45" spans="1:9" ht="40.799999999999997" customHeight="1">
      <c r="A45" s="21" t="s">
        <v>53</v>
      </c>
      <c r="B45" s="41">
        <v>903</v>
      </c>
      <c r="C45" s="42"/>
      <c r="D45" s="42"/>
      <c r="E45" s="35">
        <f>E46+E51+E49</f>
        <v>9150.5</v>
      </c>
      <c r="F45" s="35">
        <f>F46+F51</f>
        <v>9146.7999999999993</v>
      </c>
      <c r="G45" s="35">
        <f t="shared" si="0"/>
        <v>-3.7000000000007276</v>
      </c>
      <c r="H45" s="43">
        <f t="shared" si="1"/>
        <v>99.959565051090095</v>
      </c>
      <c r="I45" s="43">
        <f t="shared" si="2"/>
        <v>0.63362099630507818</v>
      </c>
    </row>
    <row r="46" spans="1:9" ht="32.4" customHeight="1">
      <c r="A46" s="24" t="s">
        <v>12</v>
      </c>
      <c r="B46" s="37">
        <v>903</v>
      </c>
      <c r="C46" s="32" t="s">
        <v>13</v>
      </c>
      <c r="D46" s="32"/>
      <c r="E46" s="38">
        <f>E47+E48</f>
        <v>8966</v>
      </c>
      <c r="F46" s="40">
        <f>F47+F48+F49</f>
        <v>9033</v>
      </c>
      <c r="G46" s="38">
        <f t="shared" si="0"/>
        <v>67</v>
      </c>
      <c r="H46" s="40">
        <f t="shared" si="1"/>
        <v>100.74726745482936</v>
      </c>
      <c r="I46" s="40">
        <f t="shared" si="2"/>
        <v>0.62573779459742995</v>
      </c>
    </row>
    <row r="47" spans="1:9" ht="65.400000000000006" customHeight="1">
      <c r="A47" s="25" t="s">
        <v>16</v>
      </c>
      <c r="B47" s="37">
        <v>903</v>
      </c>
      <c r="C47" s="32" t="s">
        <v>13</v>
      </c>
      <c r="D47" s="32" t="s">
        <v>17</v>
      </c>
      <c r="E47" s="38">
        <v>8341.9</v>
      </c>
      <c r="F47" s="40">
        <v>8338.5</v>
      </c>
      <c r="G47" s="38">
        <f t="shared" si="0"/>
        <v>-3.3999999999996362</v>
      </c>
      <c r="H47" s="40">
        <f t="shared" si="1"/>
        <v>99.959241899327495</v>
      </c>
      <c r="I47" s="40">
        <f t="shared" si="2"/>
        <v>0.57762809700549866</v>
      </c>
    </row>
    <row r="48" spans="1:9" ht="27.6" customHeight="1">
      <c r="A48" s="26" t="s">
        <v>18</v>
      </c>
      <c r="B48" s="37">
        <v>903</v>
      </c>
      <c r="C48" s="32" t="s">
        <v>13</v>
      </c>
      <c r="D48" s="32" t="s">
        <v>19</v>
      </c>
      <c r="E48" s="38">
        <v>624.1</v>
      </c>
      <c r="F48" s="40">
        <v>624.1</v>
      </c>
      <c r="G48" s="38">
        <f t="shared" si="0"/>
        <v>0</v>
      </c>
      <c r="H48" s="40">
        <f t="shared" si="1"/>
        <v>100</v>
      </c>
      <c r="I48" s="40">
        <f t="shared" si="2"/>
        <v>4.3232919031136505E-2</v>
      </c>
    </row>
    <row r="49" spans="1:9">
      <c r="A49" s="28" t="s">
        <v>38</v>
      </c>
      <c r="B49" s="37">
        <v>903</v>
      </c>
      <c r="C49" s="32" t="s">
        <v>26</v>
      </c>
      <c r="D49" s="32"/>
      <c r="E49" s="38">
        <f>E50</f>
        <v>70.7</v>
      </c>
      <c r="F49" s="40">
        <f>F50</f>
        <v>70.400000000000006</v>
      </c>
      <c r="G49" s="38">
        <f t="shared" si="0"/>
        <v>-0.29999999999999716</v>
      </c>
      <c r="H49" s="40">
        <f t="shared" si="1"/>
        <v>99.575671852899589</v>
      </c>
      <c r="I49" s="40">
        <f t="shared" si="2"/>
        <v>4.8767785607947605E-3</v>
      </c>
    </row>
    <row r="50" spans="1:9" ht="40.799999999999997" customHeight="1">
      <c r="A50" s="26" t="s">
        <v>39</v>
      </c>
      <c r="B50" s="37">
        <v>903</v>
      </c>
      <c r="C50" s="32" t="s">
        <v>26</v>
      </c>
      <c r="D50" s="32" t="s">
        <v>37</v>
      </c>
      <c r="E50" s="38">
        <v>70.7</v>
      </c>
      <c r="F50" s="40">
        <v>70.400000000000006</v>
      </c>
      <c r="G50" s="38">
        <f t="shared" si="0"/>
        <v>-0.29999999999999716</v>
      </c>
      <c r="H50" s="40">
        <f t="shared" si="1"/>
        <v>99.575671852899589</v>
      </c>
      <c r="I50" s="40">
        <f t="shared" si="2"/>
        <v>4.8767785607947605E-3</v>
      </c>
    </row>
    <row r="51" spans="1:9" ht="45" customHeight="1">
      <c r="A51" s="24" t="s">
        <v>51</v>
      </c>
      <c r="B51" s="37">
        <v>903</v>
      </c>
      <c r="C51" s="32" t="s">
        <v>19</v>
      </c>
      <c r="D51" s="32"/>
      <c r="E51" s="38">
        <f>E52</f>
        <v>113.8</v>
      </c>
      <c r="F51" s="40">
        <f>F52</f>
        <v>113.8</v>
      </c>
      <c r="G51" s="38">
        <f t="shared" si="0"/>
        <v>0</v>
      </c>
      <c r="H51" s="40">
        <f t="shared" si="1"/>
        <v>100</v>
      </c>
      <c r="I51" s="40">
        <f t="shared" si="2"/>
        <v>7.8832017076483473E-3</v>
      </c>
    </row>
    <row r="52" spans="1:9" ht="42" customHeight="1">
      <c r="A52" s="29" t="s">
        <v>52</v>
      </c>
      <c r="B52" s="37">
        <v>903</v>
      </c>
      <c r="C52" s="32" t="s">
        <v>19</v>
      </c>
      <c r="D52" s="32" t="s">
        <v>13</v>
      </c>
      <c r="E52" s="38">
        <v>113.8</v>
      </c>
      <c r="F52" s="40">
        <v>113.8</v>
      </c>
      <c r="G52" s="38">
        <f t="shared" si="0"/>
        <v>0</v>
      </c>
      <c r="H52" s="40">
        <f t="shared" si="1"/>
        <v>100</v>
      </c>
      <c r="I52" s="40">
        <f t="shared" si="2"/>
        <v>7.8832017076483473E-3</v>
      </c>
    </row>
    <row r="53" spans="1:9" ht="48" customHeight="1">
      <c r="A53" s="21" t="s">
        <v>54</v>
      </c>
      <c r="B53" s="41">
        <v>904</v>
      </c>
      <c r="C53" s="48"/>
      <c r="D53" s="48"/>
      <c r="E53" s="35">
        <f>E54+E56+E58+E62+E64+E67+E60</f>
        <v>38564.9</v>
      </c>
      <c r="F53" s="35">
        <f>F54+F56+F58+F62+F64+F67+F60</f>
        <v>36915</v>
      </c>
      <c r="G53" s="35">
        <f t="shared" si="0"/>
        <v>-1649.9000000000015</v>
      </c>
      <c r="H53" s="43">
        <f t="shared" si="1"/>
        <v>95.72175734929948</v>
      </c>
      <c r="I53" s="43">
        <f t="shared" si="2"/>
        <v>2.5571914853940139</v>
      </c>
    </row>
    <row r="54" spans="1:9" ht="29.4" customHeight="1">
      <c r="A54" s="24" t="s">
        <v>12</v>
      </c>
      <c r="B54" s="37">
        <v>904</v>
      </c>
      <c r="C54" s="32" t="s">
        <v>13</v>
      </c>
      <c r="D54" s="32"/>
      <c r="E54" s="38">
        <f>E55</f>
        <v>29911.9</v>
      </c>
      <c r="F54" s="40">
        <f>F55</f>
        <v>28629.3</v>
      </c>
      <c r="G54" s="38">
        <f t="shared" si="0"/>
        <v>-1282.6000000000022</v>
      </c>
      <c r="H54" s="40">
        <f t="shared" si="1"/>
        <v>95.712074458660254</v>
      </c>
      <c r="I54" s="40">
        <f t="shared" si="2"/>
        <v>1.9832209723091112</v>
      </c>
    </row>
    <row r="55" spans="1:9" ht="25.2" customHeight="1">
      <c r="A55" s="25" t="s">
        <v>18</v>
      </c>
      <c r="B55" s="37">
        <v>904</v>
      </c>
      <c r="C55" s="32" t="s">
        <v>13</v>
      </c>
      <c r="D55" s="32" t="s">
        <v>19</v>
      </c>
      <c r="E55" s="38">
        <v>29911.9</v>
      </c>
      <c r="F55" s="40">
        <v>28629.3</v>
      </c>
      <c r="G55" s="38">
        <f t="shared" si="0"/>
        <v>-1282.6000000000022</v>
      </c>
      <c r="H55" s="40">
        <f t="shared" si="1"/>
        <v>95.712074458660254</v>
      </c>
      <c r="I55" s="40">
        <f t="shared" si="2"/>
        <v>1.9832209723091112</v>
      </c>
    </row>
    <row r="56" spans="1:9" ht="26.4" customHeight="1">
      <c r="A56" s="24" t="s">
        <v>32</v>
      </c>
      <c r="B56" s="37">
        <v>904</v>
      </c>
      <c r="C56" s="32" t="s">
        <v>24</v>
      </c>
      <c r="D56" s="32"/>
      <c r="E56" s="38">
        <f>E57</f>
        <v>579</v>
      </c>
      <c r="F56" s="40">
        <f>F57</f>
        <v>578.9</v>
      </c>
      <c r="G56" s="38">
        <f t="shared" si="0"/>
        <v>-0.10000000000002274</v>
      </c>
      <c r="H56" s="40">
        <f t="shared" si="1"/>
        <v>99.982728842832472</v>
      </c>
      <c r="I56" s="40">
        <f t="shared" si="2"/>
        <v>4.0101805523353504E-2</v>
      </c>
    </row>
    <row r="57" spans="1:9" ht="27" customHeight="1">
      <c r="A57" s="30" t="s">
        <v>33</v>
      </c>
      <c r="B57" s="37">
        <v>904</v>
      </c>
      <c r="C57" s="32" t="s">
        <v>24</v>
      </c>
      <c r="D57" s="32" t="s">
        <v>34</v>
      </c>
      <c r="E57" s="38">
        <v>579</v>
      </c>
      <c r="F57" s="40">
        <v>578.9</v>
      </c>
      <c r="G57" s="38">
        <f t="shared" si="0"/>
        <v>-0.10000000000002274</v>
      </c>
      <c r="H57" s="40">
        <f t="shared" si="1"/>
        <v>99.982728842832472</v>
      </c>
      <c r="I57" s="40">
        <f t="shared" si="2"/>
        <v>4.0101805523353504E-2</v>
      </c>
    </row>
    <row r="58" spans="1:9" ht="33" hidden="1" customHeight="1">
      <c r="A58" s="24" t="s">
        <v>55</v>
      </c>
      <c r="B58" s="37">
        <v>904</v>
      </c>
      <c r="C58" s="32" t="s">
        <v>37</v>
      </c>
      <c r="D58" s="49"/>
      <c r="E58" s="44">
        <f>E59</f>
        <v>0</v>
      </c>
      <c r="F58" s="40">
        <f>F59</f>
        <v>0</v>
      </c>
      <c r="G58" s="38">
        <f t="shared" si="0"/>
        <v>0</v>
      </c>
      <c r="H58" s="40" t="e">
        <f t="shared" si="1"/>
        <v>#DIV/0!</v>
      </c>
      <c r="I58" s="40">
        <f t="shared" si="2"/>
        <v>0</v>
      </c>
    </row>
    <row r="59" spans="1:9" hidden="1">
      <c r="A59" s="30" t="s">
        <v>56</v>
      </c>
      <c r="B59" s="32" t="s">
        <v>57</v>
      </c>
      <c r="C59" s="32" t="s">
        <v>37</v>
      </c>
      <c r="D59" s="32" t="s">
        <v>13</v>
      </c>
      <c r="E59" s="44">
        <v>0</v>
      </c>
      <c r="F59" s="40">
        <v>0</v>
      </c>
      <c r="G59" s="38">
        <f t="shared" si="0"/>
        <v>0</v>
      </c>
      <c r="H59" s="40" t="e">
        <f t="shared" si="1"/>
        <v>#DIV/0!</v>
      </c>
      <c r="I59" s="40">
        <f t="shared" si="2"/>
        <v>0</v>
      </c>
    </row>
    <row r="60" spans="1:9" ht="31.8">
      <c r="A60" s="24" t="s">
        <v>55</v>
      </c>
      <c r="B60" s="32" t="s">
        <v>57</v>
      </c>
      <c r="C60" s="32" t="s">
        <v>37</v>
      </c>
      <c r="D60" s="32"/>
      <c r="E60" s="44">
        <f>E61</f>
        <v>2206.5</v>
      </c>
      <c r="F60" s="40">
        <f>F61</f>
        <v>2186.4</v>
      </c>
      <c r="G60" s="38">
        <f t="shared" si="0"/>
        <v>-20.099999999999909</v>
      </c>
      <c r="H60" s="40">
        <f t="shared" si="1"/>
        <v>99.089055064581927</v>
      </c>
      <c r="I60" s="40">
        <f t="shared" si="2"/>
        <v>0.15145722507559184</v>
      </c>
    </row>
    <row r="61" spans="1:9">
      <c r="A61" s="30" t="s">
        <v>56</v>
      </c>
      <c r="B61" s="32" t="s">
        <v>57</v>
      </c>
      <c r="C61" s="32" t="s">
        <v>37</v>
      </c>
      <c r="D61" s="32" t="s">
        <v>13</v>
      </c>
      <c r="E61" s="44">
        <v>2206.5</v>
      </c>
      <c r="F61" s="40">
        <v>2186.4</v>
      </c>
      <c r="G61" s="38">
        <f t="shared" si="0"/>
        <v>-20.099999999999909</v>
      </c>
      <c r="H61" s="40">
        <f t="shared" si="1"/>
        <v>99.089055064581927</v>
      </c>
      <c r="I61" s="40">
        <f t="shared" si="2"/>
        <v>0.15145722507559184</v>
      </c>
    </row>
    <row r="62" spans="1:9">
      <c r="A62" s="24" t="s">
        <v>38</v>
      </c>
      <c r="B62" s="37">
        <v>904</v>
      </c>
      <c r="C62" s="32" t="s">
        <v>26</v>
      </c>
      <c r="D62" s="32"/>
      <c r="E62" s="44">
        <f>E63</f>
        <v>46.5</v>
      </c>
      <c r="F62" s="40">
        <f>F63</f>
        <v>46.5</v>
      </c>
      <c r="G62" s="44">
        <f t="shared" si="0"/>
        <v>0</v>
      </c>
      <c r="H62" s="40">
        <f t="shared" si="1"/>
        <v>100</v>
      </c>
      <c r="I62" s="40">
        <f t="shared" si="2"/>
        <v>3.2211676573431301E-3</v>
      </c>
    </row>
    <row r="63" spans="1:9" ht="40.200000000000003" customHeight="1">
      <c r="A63" s="25" t="s">
        <v>39</v>
      </c>
      <c r="B63" s="37">
        <v>904</v>
      </c>
      <c r="C63" s="32" t="s">
        <v>26</v>
      </c>
      <c r="D63" s="32" t="s">
        <v>37</v>
      </c>
      <c r="E63" s="44">
        <v>46.5</v>
      </c>
      <c r="F63" s="40">
        <v>46.5</v>
      </c>
      <c r="G63" s="44">
        <f t="shared" si="0"/>
        <v>0</v>
      </c>
      <c r="H63" s="40">
        <f t="shared" si="1"/>
        <v>100</v>
      </c>
      <c r="I63" s="40">
        <f t="shared" si="2"/>
        <v>3.2211676573431301E-3</v>
      </c>
    </row>
    <row r="64" spans="1:9" ht="22.8" customHeight="1">
      <c r="A64" s="24" t="s">
        <v>45</v>
      </c>
      <c r="B64" s="37">
        <v>904</v>
      </c>
      <c r="C64" s="32" t="s">
        <v>46</v>
      </c>
      <c r="D64" s="32"/>
      <c r="E64" s="38">
        <f>E66</f>
        <v>5821</v>
      </c>
      <c r="F64" s="40">
        <f>F66</f>
        <v>5473.9</v>
      </c>
      <c r="G64" s="38">
        <f t="shared" si="0"/>
        <v>-347.10000000000036</v>
      </c>
      <c r="H64" s="40">
        <f t="shared" si="1"/>
        <v>94.037107026284133</v>
      </c>
      <c r="I64" s="40">
        <f t="shared" si="2"/>
        <v>0.37919031482861415</v>
      </c>
    </row>
    <row r="65" spans="1:9" ht="21.6" hidden="1">
      <c r="A65" s="25" t="s">
        <v>48</v>
      </c>
      <c r="B65" s="37">
        <v>904</v>
      </c>
      <c r="C65" s="32" t="s">
        <v>46</v>
      </c>
      <c r="D65" s="32" t="s">
        <v>15</v>
      </c>
      <c r="E65" s="38">
        <v>0</v>
      </c>
      <c r="F65" s="40">
        <v>0</v>
      </c>
      <c r="G65" s="38">
        <f t="shared" si="0"/>
        <v>0</v>
      </c>
      <c r="H65" s="40" t="e">
        <f t="shared" si="1"/>
        <v>#DIV/0!</v>
      </c>
      <c r="I65" s="40">
        <f t="shared" si="2"/>
        <v>0</v>
      </c>
    </row>
    <row r="66" spans="1:9">
      <c r="A66" s="25" t="s">
        <v>58</v>
      </c>
      <c r="B66" s="37">
        <v>904</v>
      </c>
      <c r="C66" s="37" t="s">
        <v>46</v>
      </c>
      <c r="D66" s="37" t="s">
        <v>24</v>
      </c>
      <c r="E66" s="44">
        <v>5821</v>
      </c>
      <c r="F66" s="40">
        <v>5473.9</v>
      </c>
      <c r="G66" s="44">
        <f t="shared" si="0"/>
        <v>-347.10000000000036</v>
      </c>
      <c r="H66" s="40">
        <f t="shared" si="1"/>
        <v>94.037107026284133</v>
      </c>
      <c r="I66" s="40">
        <f t="shared" si="2"/>
        <v>0.37919031482861415</v>
      </c>
    </row>
    <row r="67" spans="1:9" ht="21.6" hidden="1">
      <c r="A67" s="24" t="s">
        <v>59</v>
      </c>
      <c r="B67" s="32" t="s">
        <v>57</v>
      </c>
      <c r="C67" s="32" t="s">
        <v>34</v>
      </c>
      <c r="D67" s="32"/>
      <c r="E67" s="38">
        <f>E68</f>
        <v>0</v>
      </c>
      <c r="F67" s="40">
        <f>F68</f>
        <v>0</v>
      </c>
      <c r="G67" s="38">
        <f t="shared" si="0"/>
        <v>0</v>
      </c>
      <c r="H67" s="40" t="e">
        <f t="shared" si="1"/>
        <v>#DIV/0!</v>
      </c>
      <c r="I67" s="40">
        <f t="shared" si="2"/>
        <v>0</v>
      </c>
    </row>
    <row r="68" spans="1:9" hidden="1">
      <c r="A68" s="25" t="s">
        <v>60</v>
      </c>
      <c r="B68" s="32" t="s">
        <v>57</v>
      </c>
      <c r="C68" s="32" t="s">
        <v>34</v>
      </c>
      <c r="D68" s="32" t="s">
        <v>13</v>
      </c>
      <c r="E68" s="38">
        <v>0</v>
      </c>
      <c r="F68" s="40">
        <v>0</v>
      </c>
      <c r="G68" s="38">
        <f t="shared" si="0"/>
        <v>0</v>
      </c>
      <c r="H68" s="40" t="e">
        <f t="shared" si="1"/>
        <v>#DIV/0!</v>
      </c>
      <c r="I68" s="40">
        <f t="shared" si="2"/>
        <v>0</v>
      </c>
    </row>
    <row r="69" spans="1:9" ht="42.6" customHeight="1">
      <c r="A69" s="21" t="s">
        <v>61</v>
      </c>
      <c r="B69" s="48" t="s">
        <v>62</v>
      </c>
      <c r="C69" s="42"/>
      <c r="D69" s="42"/>
      <c r="E69" s="35">
        <f>E70+E74+E79+E81+E83</f>
        <v>218357.9</v>
      </c>
      <c r="F69" s="35">
        <f>F70+F74+F79+F81+F83</f>
        <v>176759.99999999997</v>
      </c>
      <c r="G69" s="35">
        <f t="shared" si="0"/>
        <v>-41597.900000000023</v>
      </c>
      <c r="H69" s="43">
        <f t="shared" si="1"/>
        <v>80.94967024321079</v>
      </c>
      <c r="I69" s="43">
        <f t="shared" si="2"/>
        <v>12.244593443268204</v>
      </c>
    </row>
    <row r="70" spans="1:9" ht="30.6" customHeight="1">
      <c r="A70" s="24" t="s">
        <v>32</v>
      </c>
      <c r="B70" s="32" t="s">
        <v>62</v>
      </c>
      <c r="C70" s="32" t="s">
        <v>24</v>
      </c>
      <c r="D70" s="32"/>
      <c r="E70" s="38">
        <f>E71+E72+E73</f>
        <v>48390.899999999994</v>
      </c>
      <c r="F70" s="38">
        <f>F71+F72+F73</f>
        <v>44638.399999999994</v>
      </c>
      <c r="G70" s="38">
        <f t="shared" si="0"/>
        <v>-3752.5</v>
      </c>
      <c r="H70" s="40">
        <f t="shared" si="1"/>
        <v>92.245442841526</v>
      </c>
      <c r="I70" s="40">
        <f t="shared" si="2"/>
        <v>3.0922101151730228</v>
      </c>
    </row>
    <row r="71" spans="1:9" ht="21.6">
      <c r="A71" s="30" t="s">
        <v>63</v>
      </c>
      <c r="B71" s="32" t="s">
        <v>62</v>
      </c>
      <c r="C71" s="32" t="s">
        <v>24</v>
      </c>
      <c r="D71" s="32" t="s">
        <v>37</v>
      </c>
      <c r="E71" s="38">
        <v>1318.1</v>
      </c>
      <c r="F71" s="40">
        <v>468.5</v>
      </c>
      <c r="G71" s="38">
        <f t="shared" si="0"/>
        <v>-849.59999999999991</v>
      </c>
      <c r="H71" s="40">
        <f t="shared" si="1"/>
        <v>35.543585463925346</v>
      </c>
      <c r="I71" s="40">
        <f t="shared" si="2"/>
        <v>3.2454130053016263E-2</v>
      </c>
    </row>
    <row r="72" spans="1:9">
      <c r="A72" s="25" t="s">
        <v>64</v>
      </c>
      <c r="B72" s="32" t="s">
        <v>62</v>
      </c>
      <c r="C72" s="32" t="s">
        <v>24</v>
      </c>
      <c r="D72" s="32" t="s">
        <v>43</v>
      </c>
      <c r="E72" s="38">
        <v>3594.7</v>
      </c>
      <c r="F72" s="40">
        <v>3265.7</v>
      </c>
      <c r="G72" s="38">
        <f t="shared" si="0"/>
        <v>-329</v>
      </c>
      <c r="H72" s="40">
        <f t="shared" si="1"/>
        <v>90.847636798620186</v>
      </c>
      <c r="I72" s="40">
        <f t="shared" si="2"/>
        <v>0.2262229509373217</v>
      </c>
    </row>
    <row r="73" spans="1:9" ht="25.8" customHeight="1">
      <c r="A73" s="30" t="s">
        <v>65</v>
      </c>
      <c r="B73" s="32" t="s">
        <v>62</v>
      </c>
      <c r="C73" s="32" t="s">
        <v>24</v>
      </c>
      <c r="D73" s="32" t="s">
        <v>31</v>
      </c>
      <c r="E73" s="44">
        <v>43478.1</v>
      </c>
      <c r="F73" s="40">
        <v>40904.199999999997</v>
      </c>
      <c r="G73" s="44">
        <f t="shared" si="0"/>
        <v>-2573.9000000000015</v>
      </c>
      <c r="H73" s="40">
        <f t="shared" si="1"/>
        <v>94.080008096029957</v>
      </c>
      <c r="I73" s="40">
        <f t="shared" si="2"/>
        <v>2.8335330341826848</v>
      </c>
    </row>
    <row r="74" spans="1:9" ht="39" customHeight="1">
      <c r="A74" s="24" t="s">
        <v>55</v>
      </c>
      <c r="B74" s="32" t="s">
        <v>62</v>
      </c>
      <c r="C74" s="32" t="s">
        <v>37</v>
      </c>
      <c r="D74" s="32"/>
      <c r="E74" s="38">
        <f>E75+E76+E77+E78</f>
        <v>169818.6</v>
      </c>
      <c r="F74" s="38">
        <f>F75+F76+F77+F78</f>
        <v>131974.29999999999</v>
      </c>
      <c r="G74" s="38">
        <f t="shared" si="0"/>
        <v>-37844.300000000017</v>
      </c>
      <c r="H74" s="40">
        <f t="shared" si="1"/>
        <v>77.714867511568215</v>
      </c>
      <c r="I74" s="40">
        <f t="shared" si="2"/>
        <v>9.1421795002257937</v>
      </c>
    </row>
    <row r="75" spans="1:9">
      <c r="A75" s="30" t="s">
        <v>56</v>
      </c>
      <c r="B75" s="32" t="s">
        <v>62</v>
      </c>
      <c r="C75" s="32" t="s">
        <v>37</v>
      </c>
      <c r="D75" s="32" t="s">
        <v>13</v>
      </c>
      <c r="E75" s="38">
        <v>31672.3</v>
      </c>
      <c r="F75" s="40">
        <v>9660.2000000000007</v>
      </c>
      <c r="G75" s="38">
        <f t="shared" si="0"/>
        <v>-22012.1</v>
      </c>
      <c r="H75" s="40">
        <f t="shared" si="1"/>
        <v>30.500468863959995</v>
      </c>
      <c r="I75" s="40">
        <f t="shared" si="2"/>
        <v>0.66918545813905606</v>
      </c>
    </row>
    <row r="76" spans="1:9">
      <c r="A76" s="25" t="s">
        <v>66</v>
      </c>
      <c r="B76" s="32" t="s">
        <v>62</v>
      </c>
      <c r="C76" s="32" t="s">
        <v>37</v>
      </c>
      <c r="D76" s="32" t="s">
        <v>22</v>
      </c>
      <c r="E76" s="38">
        <v>27701.200000000001</v>
      </c>
      <c r="F76" s="40">
        <v>15170.4</v>
      </c>
      <c r="G76" s="38">
        <f t="shared" si="0"/>
        <v>-12530.800000000001</v>
      </c>
      <c r="H76" s="40">
        <f t="shared" si="1"/>
        <v>54.764414537998348</v>
      </c>
      <c r="I76" s="40">
        <f t="shared" si="2"/>
        <v>1.0508903619130798</v>
      </c>
    </row>
    <row r="77" spans="1:9">
      <c r="A77" s="25" t="s">
        <v>67</v>
      </c>
      <c r="B77" s="32" t="s">
        <v>62</v>
      </c>
      <c r="C77" s="32" t="s">
        <v>37</v>
      </c>
      <c r="D77" s="32" t="s">
        <v>15</v>
      </c>
      <c r="E77" s="38">
        <v>98978</v>
      </c>
      <c r="F77" s="40">
        <v>96035.9</v>
      </c>
      <c r="G77" s="38">
        <f t="shared" si="0"/>
        <v>-2942.1000000000058</v>
      </c>
      <c r="H77" s="40">
        <f t="shared" si="1"/>
        <v>97.027521267352341</v>
      </c>
      <c r="I77" s="40">
        <f t="shared" si="2"/>
        <v>6.6526394628782599</v>
      </c>
    </row>
    <row r="78" spans="1:9" ht="33.6" customHeight="1">
      <c r="A78" s="25" t="s">
        <v>68</v>
      </c>
      <c r="B78" s="32" t="s">
        <v>62</v>
      </c>
      <c r="C78" s="32" t="s">
        <v>37</v>
      </c>
      <c r="D78" s="32" t="s">
        <v>37</v>
      </c>
      <c r="E78" s="38">
        <v>11467.1</v>
      </c>
      <c r="F78" s="40">
        <v>11107.8</v>
      </c>
      <c r="G78" s="38">
        <f t="shared" si="0"/>
        <v>-359.30000000000109</v>
      </c>
      <c r="H78" s="40">
        <f t="shared" si="1"/>
        <v>96.866688177481649</v>
      </c>
      <c r="I78" s="40">
        <f t="shared" si="2"/>
        <v>0.76946421729539816</v>
      </c>
    </row>
    <row r="79" spans="1:9" ht="30" customHeight="1">
      <c r="A79" s="27" t="s">
        <v>35</v>
      </c>
      <c r="B79" s="32" t="s">
        <v>62</v>
      </c>
      <c r="C79" s="32" t="s">
        <v>17</v>
      </c>
      <c r="D79" s="32"/>
      <c r="E79" s="38">
        <f>E80</f>
        <v>89.5</v>
      </c>
      <c r="F79" s="40">
        <f>F80</f>
        <v>89.4</v>
      </c>
      <c r="G79" s="38">
        <f t="shared" si="0"/>
        <v>-9.9999999999994316E-2</v>
      </c>
      <c r="H79" s="40">
        <f t="shared" si="1"/>
        <v>99.888268156424587</v>
      </c>
      <c r="I79" s="40">
        <f t="shared" si="2"/>
        <v>6.192954592827437E-3</v>
      </c>
    </row>
    <row r="80" spans="1:9" ht="30.6" customHeight="1">
      <c r="A80" s="25" t="s">
        <v>36</v>
      </c>
      <c r="B80" s="32" t="s">
        <v>62</v>
      </c>
      <c r="C80" s="32" t="s">
        <v>17</v>
      </c>
      <c r="D80" s="32" t="s">
        <v>37</v>
      </c>
      <c r="E80" s="38">
        <v>89.5</v>
      </c>
      <c r="F80" s="40">
        <v>89.4</v>
      </c>
      <c r="G80" s="38">
        <f t="shared" si="0"/>
        <v>-9.9999999999994316E-2</v>
      </c>
      <c r="H80" s="40">
        <f t="shared" si="1"/>
        <v>99.888268156424587</v>
      </c>
      <c r="I80" s="40">
        <f t="shared" si="2"/>
        <v>6.192954592827437E-3</v>
      </c>
    </row>
    <row r="81" spans="1:9">
      <c r="A81" s="24" t="s">
        <v>38</v>
      </c>
      <c r="B81" s="37">
        <v>905</v>
      </c>
      <c r="C81" s="32" t="s">
        <v>26</v>
      </c>
      <c r="D81" s="32"/>
      <c r="E81" s="44">
        <f>E82</f>
        <v>55</v>
      </c>
      <c r="F81" s="40">
        <f>F82</f>
        <v>54</v>
      </c>
      <c r="G81" s="44">
        <f t="shared" si="0"/>
        <v>-1</v>
      </c>
      <c r="H81" s="40">
        <f t="shared" si="1"/>
        <v>98.181818181818187</v>
      </c>
      <c r="I81" s="40">
        <f t="shared" si="2"/>
        <v>3.7407108278823442E-3</v>
      </c>
    </row>
    <row r="82" spans="1:9" ht="37.200000000000003" customHeight="1">
      <c r="A82" s="25" t="s">
        <v>39</v>
      </c>
      <c r="B82" s="37">
        <v>905</v>
      </c>
      <c r="C82" s="32" t="s">
        <v>26</v>
      </c>
      <c r="D82" s="32" t="s">
        <v>37</v>
      </c>
      <c r="E82" s="44">
        <v>55</v>
      </c>
      <c r="F82" s="40">
        <v>54</v>
      </c>
      <c r="G82" s="44">
        <f t="shared" si="0"/>
        <v>-1</v>
      </c>
      <c r="H82" s="40">
        <f t="shared" si="1"/>
        <v>98.181818181818187</v>
      </c>
      <c r="I82" s="40">
        <f t="shared" si="2"/>
        <v>3.7407108278823442E-3</v>
      </c>
    </row>
    <row r="83" spans="1:9" ht="18.600000000000001" customHeight="1">
      <c r="A83" s="24" t="s">
        <v>45</v>
      </c>
      <c r="B83" s="32" t="s">
        <v>62</v>
      </c>
      <c r="C83" s="32" t="s">
        <v>46</v>
      </c>
      <c r="D83" s="32"/>
      <c r="E83" s="38">
        <f>E84</f>
        <v>3.9</v>
      </c>
      <c r="F83" s="40">
        <f>F84</f>
        <v>3.9</v>
      </c>
      <c r="G83" s="38">
        <f t="shared" si="0"/>
        <v>0</v>
      </c>
      <c r="H83" s="40">
        <f t="shared" si="1"/>
        <v>100</v>
      </c>
      <c r="I83" s="40">
        <f t="shared" si="2"/>
        <v>2.7016244868039151E-4</v>
      </c>
    </row>
    <row r="84" spans="1:9" ht="25.8" customHeight="1">
      <c r="A84" s="25" t="s">
        <v>48</v>
      </c>
      <c r="B84" s="32" t="s">
        <v>62</v>
      </c>
      <c r="C84" s="32" t="s">
        <v>46</v>
      </c>
      <c r="D84" s="32" t="s">
        <v>15</v>
      </c>
      <c r="E84" s="38">
        <v>3.9</v>
      </c>
      <c r="F84" s="40">
        <v>3.9</v>
      </c>
      <c r="G84" s="38">
        <f t="shared" si="0"/>
        <v>0</v>
      </c>
      <c r="H84" s="40">
        <f t="shared" si="1"/>
        <v>100</v>
      </c>
      <c r="I84" s="40">
        <f t="shared" si="2"/>
        <v>2.7016244868039151E-4</v>
      </c>
    </row>
    <row r="85" spans="1:9" ht="30" customHeight="1">
      <c r="A85" s="21" t="s">
        <v>69</v>
      </c>
      <c r="B85" s="48" t="s">
        <v>70</v>
      </c>
      <c r="C85" s="50"/>
      <c r="D85" s="50"/>
      <c r="E85" s="51">
        <f>E86+E92+E95</f>
        <v>1054340.1000000001</v>
      </c>
      <c r="F85" s="51">
        <f>F86+F92+F95</f>
        <v>941265.89999999991</v>
      </c>
      <c r="G85" s="51">
        <f t="shared" si="0"/>
        <v>-113074.20000000019</v>
      </c>
      <c r="H85" s="52">
        <f t="shared" si="1"/>
        <v>89.275358112624176</v>
      </c>
      <c r="I85" s="52">
        <f t="shared" si="2"/>
        <v>65.203769334192955</v>
      </c>
    </row>
    <row r="86" spans="1:9">
      <c r="A86" s="24" t="s">
        <v>38</v>
      </c>
      <c r="B86" s="32" t="s">
        <v>70</v>
      </c>
      <c r="C86" s="32" t="s">
        <v>26</v>
      </c>
      <c r="D86" s="32"/>
      <c r="E86" s="44">
        <f>E87+E88+E90+E89+E91</f>
        <v>1025268.1</v>
      </c>
      <c r="F86" s="44">
        <f>F87+F88+F90+F89+F91</f>
        <v>916990.7</v>
      </c>
      <c r="G86" s="44">
        <f t="shared" si="0"/>
        <v>-108277.40000000002</v>
      </c>
      <c r="H86" s="40">
        <f t="shared" si="1"/>
        <v>89.439113535279219</v>
      </c>
      <c r="I86" s="40">
        <f t="shared" si="2"/>
        <v>63.522167417729825</v>
      </c>
    </row>
    <row r="87" spans="1:9">
      <c r="A87" s="25" t="s">
        <v>71</v>
      </c>
      <c r="B87" s="32" t="s">
        <v>70</v>
      </c>
      <c r="C87" s="32" t="s">
        <v>26</v>
      </c>
      <c r="D87" s="32" t="s">
        <v>13</v>
      </c>
      <c r="E87" s="38">
        <v>449989.8</v>
      </c>
      <c r="F87" s="40">
        <v>388797.1</v>
      </c>
      <c r="G87" s="38">
        <f t="shared" ref="G87:G108" si="3">F87-E87</f>
        <v>-61192.700000000012</v>
      </c>
      <c r="H87" s="40">
        <f t="shared" ref="H87:H108" si="4">F87/E87*100</f>
        <v>86.401313985339229</v>
      </c>
      <c r="I87" s="40">
        <f t="shared" si="2"/>
        <v>26.932917070726937</v>
      </c>
    </row>
    <row r="88" spans="1:9">
      <c r="A88" s="25" t="s">
        <v>72</v>
      </c>
      <c r="B88" s="32" t="s">
        <v>70</v>
      </c>
      <c r="C88" s="32" t="s">
        <v>26</v>
      </c>
      <c r="D88" s="32" t="s">
        <v>22</v>
      </c>
      <c r="E88" s="53">
        <v>483078.2</v>
      </c>
      <c r="F88" s="40">
        <v>440409.9</v>
      </c>
      <c r="G88" s="53">
        <f t="shared" si="3"/>
        <v>-42668.299999999988</v>
      </c>
      <c r="H88" s="40">
        <f t="shared" si="4"/>
        <v>91.167413474671392</v>
      </c>
      <c r="I88" s="40">
        <f t="shared" ref="I88:I108" si="5">F88/$F$11*100</f>
        <v>30.508260771047791</v>
      </c>
    </row>
    <row r="89" spans="1:9" ht="21" customHeight="1">
      <c r="A89" s="25" t="s">
        <v>73</v>
      </c>
      <c r="B89" s="32" t="s">
        <v>70</v>
      </c>
      <c r="C89" s="32" t="s">
        <v>26</v>
      </c>
      <c r="D89" s="32" t="s">
        <v>15</v>
      </c>
      <c r="E89" s="53">
        <v>63014.6</v>
      </c>
      <c r="F89" s="40">
        <v>59831</v>
      </c>
      <c r="G89" s="53">
        <f t="shared" si="3"/>
        <v>-3183.5999999999985</v>
      </c>
      <c r="H89" s="40">
        <f t="shared" si="4"/>
        <v>94.947837485281198</v>
      </c>
      <c r="I89" s="40">
        <f t="shared" si="5"/>
        <v>4.1446383248708987</v>
      </c>
    </row>
    <row r="90" spans="1:9" ht="34.799999999999997" customHeight="1">
      <c r="A90" s="25" t="s">
        <v>39</v>
      </c>
      <c r="B90" s="32" t="s">
        <v>70</v>
      </c>
      <c r="C90" s="32" t="s">
        <v>26</v>
      </c>
      <c r="D90" s="32" t="s">
        <v>37</v>
      </c>
      <c r="E90" s="38">
        <v>14.5</v>
      </c>
      <c r="F90" s="40">
        <v>14.5</v>
      </c>
      <c r="G90" s="38">
        <f t="shared" si="3"/>
        <v>0</v>
      </c>
      <c r="H90" s="40">
        <f t="shared" si="4"/>
        <v>100</v>
      </c>
      <c r="I90" s="40">
        <f t="shared" si="5"/>
        <v>1.004450129709148E-3</v>
      </c>
    </row>
    <row r="91" spans="1:9" ht="24" customHeight="1">
      <c r="A91" s="25" t="s">
        <v>74</v>
      </c>
      <c r="B91" s="32" t="s">
        <v>70</v>
      </c>
      <c r="C91" s="32" t="s">
        <v>26</v>
      </c>
      <c r="D91" s="32" t="s">
        <v>31</v>
      </c>
      <c r="E91" s="38">
        <v>29171</v>
      </c>
      <c r="F91" s="40">
        <v>27938.2</v>
      </c>
      <c r="G91" s="38">
        <f t="shared" si="3"/>
        <v>-1232.7999999999993</v>
      </c>
      <c r="H91" s="40">
        <f t="shared" si="4"/>
        <v>95.773885022796605</v>
      </c>
      <c r="I91" s="40">
        <f t="shared" si="5"/>
        <v>1.935346800954491</v>
      </c>
    </row>
    <row r="92" spans="1:9" ht="19.8" customHeight="1">
      <c r="A92" s="24" t="s">
        <v>45</v>
      </c>
      <c r="B92" s="32" t="s">
        <v>70</v>
      </c>
      <c r="C92" s="32" t="s">
        <v>46</v>
      </c>
      <c r="D92" s="32"/>
      <c r="E92" s="38">
        <f>E94</f>
        <v>29072</v>
      </c>
      <c r="F92" s="40">
        <f>F94</f>
        <v>24275.200000000001</v>
      </c>
      <c r="G92" s="38">
        <f t="shared" si="3"/>
        <v>-4796.7999999999993</v>
      </c>
      <c r="H92" s="40">
        <f t="shared" si="4"/>
        <v>83.500275178866275</v>
      </c>
      <c r="I92" s="40">
        <f t="shared" si="5"/>
        <v>1.6816019164631386</v>
      </c>
    </row>
    <row r="93" spans="1:9" ht="17.399999999999999" hidden="1" customHeight="1">
      <c r="A93" s="25" t="s">
        <v>48</v>
      </c>
      <c r="B93" s="32" t="s">
        <v>70</v>
      </c>
      <c r="C93" s="32" t="s">
        <v>46</v>
      </c>
      <c r="D93" s="32" t="s">
        <v>15</v>
      </c>
      <c r="E93" s="38">
        <v>0</v>
      </c>
      <c r="F93" s="40">
        <v>0</v>
      </c>
      <c r="G93" s="38">
        <f t="shared" si="3"/>
        <v>0</v>
      </c>
      <c r="H93" s="40" t="e">
        <f t="shared" si="4"/>
        <v>#DIV/0!</v>
      </c>
      <c r="I93" s="40">
        <f t="shared" si="5"/>
        <v>0</v>
      </c>
    </row>
    <row r="94" spans="1:9">
      <c r="A94" s="25" t="s">
        <v>58</v>
      </c>
      <c r="B94" s="32" t="s">
        <v>70</v>
      </c>
      <c r="C94" s="32" t="s">
        <v>46</v>
      </c>
      <c r="D94" s="32" t="s">
        <v>24</v>
      </c>
      <c r="E94" s="38">
        <v>29072</v>
      </c>
      <c r="F94" s="40">
        <v>24275.200000000001</v>
      </c>
      <c r="G94" s="38">
        <f t="shared" si="3"/>
        <v>-4796.7999999999993</v>
      </c>
      <c r="H94" s="40">
        <f t="shared" si="4"/>
        <v>83.500275178866275</v>
      </c>
      <c r="I94" s="40">
        <f t="shared" si="5"/>
        <v>1.6816019164631386</v>
      </c>
    </row>
    <row r="95" spans="1:9" ht="21.6" hidden="1">
      <c r="A95" s="28" t="s">
        <v>49</v>
      </c>
      <c r="B95" s="37">
        <v>906</v>
      </c>
      <c r="C95" s="32" t="s">
        <v>28</v>
      </c>
      <c r="D95" s="32"/>
      <c r="E95" s="38">
        <f>E96</f>
        <v>0</v>
      </c>
      <c r="F95" s="40">
        <f>F96</f>
        <v>0</v>
      </c>
      <c r="G95" s="38">
        <f t="shared" si="3"/>
        <v>0</v>
      </c>
      <c r="H95" s="40" t="e">
        <f t="shared" si="4"/>
        <v>#DIV/0!</v>
      </c>
      <c r="I95" s="40">
        <f t="shared" si="5"/>
        <v>0</v>
      </c>
    </row>
    <row r="96" spans="1:9" hidden="1">
      <c r="A96" s="28" t="s">
        <v>50</v>
      </c>
      <c r="B96" s="37">
        <v>906</v>
      </c>
      <c r="C96" s="45" t="s">
        <v>28</v>
      </c>
      <c r="D96" s="45" t="s">
        <v>13</v>
      </c>
      <c r="E96" s="46">
        <v>0</v>
      </c>
      <c r="F96" s="40">
        <v>0</v>
      </c>
      <c r="G96" s="46">
        <f t="shared" si="3"/>
        <v>0</v>
      </c>
      <c r="H96" s="40" t="e">
        <f t="shared" si="4"/>
        <v>#DIV/0!</v>
      </c>
      <c r="I96" s="40">
        <f t="shared" si="5"/>
        <v>0</v>
      </c>
    </row>
    <row r="97" spans="1:9" ht="21.6">
      <c r="A97" s="31" t="s">
        <v>75</v>
      </c>
      <c r="B97" s="48" t="s">
        <v>76</v>
      </c>
      <c r="C97" s="48"/>
      <c r="D97" s="48"/>
      <c r="E97" s="51">
        <f>E98+E101+E106+E104</f>
        <v>162245.20000000001</v>
      </c>
      <c r="F97" s="51">
        <f>F98+F101+F106+F104</f>
        <v>158606.29999999999</v>
      </c>
      <c r="G97" s="51">
        <f t="shared" si="3"/>
        <v>-3638.9000000000233</v>
      </c>
      <c r="H97" s="52">
        <f t="shared" si="4"/>
        <v>97.757160150192419</v>
      </c>
      <c r="I97" s="52">
        <f>F97/$F$11*100+0.1</f>
        <v>11.087042662599174</v>
      </c>
    </row>
    <row r="98" spans="1:9">
      <c r="A98" s="24" t="s">
        <v>38</v>
      </c>
      <c r="B98" s="32" t="s">
        <v>76</v>
      </c>
      <c r="C98" s="32" t="s">
        <v>26</v>
      </c>
      <c r="D98" s="32"/>
      <c r="E98" s="38">
        <f>E99+E100</f>
        <v>70357</v>
      </c>
      <c r="F98" s="38">
        <f>F99+F100</f>
        <v>68368.7</v>
      </c>
      <c r="G98" s="38">
        <f t="shared" si="3"/>
        <v>-1988.3000000000029</v>
      </c>
      <c r="H98" s="40">
        <f t="shared" si="4"/>
        <v>97.173984109612405</v>
      </c>
      <c r="I98" s="40">
        <f t="shared" si="5"/>
        <v>4.7360654884859184</v>
      </c>
    </row>
    <row r="99" spans="1:9" ht="21" customHeight="1">
      <c r="A99" s="25" t="s">
        <v>73</v>
      </c>
      <c r="B99" s="32" t="s">
        <v>76</v>
      </c>
      <c r="C99" s="32" t="s">
        <v>26</v>
      </c>
      <c r="D99" s="32" t="s">
        <v>15</v>
      </c>
      <c r="E99" s="38">
        <v>70037.100000000006</v>
      </c>
      <c r="F99" s="40">
        <v>68048.800000000003</v>
      </c>
      <c r="G99" s="38">
        <f t="shared" si="3"/>
        <v>-1988.3000000000029</v>
      </c>
      <c r="H99" s="40">
        <f t="shared" si="4"/>
        <v>97.161076058260548</v>
      </c>
      <c r="I99" s="40">
        <f t="shared" si="5"/>
        <v>4.7139052404518536</v>
      </c>
    </row>
    <row r="100" spans="1:9" ht="24" customHeight="1">
      <c r="A100" s="25" t="s">
        <v>74</v>
      </c>
      <c r="B100" s="32" t="s">
        <v>76</v>
      </c>
      <c r="C100" s="32" t="s">
        <v>26</v>
      </c>
      <c r="D100" s="32" t="s">
        <v>31</v>
      </c>
      <c r="E100" s="38">
        <v>319.89999999999998</v>
      </c>
      <c r="F100" s="40">
        <v>319.89999999999998</v>
      </c>
      <c r="G100" s="38">
        <f t="shared" si="3"/>
        <v>0</v>
      </c>
      <c r="H100" s="40">
        <f t="shared" si="4"/>
        <v>100</v>
      </c>
      <c r="I100" s="40">
        <f t="shared" si="5"/>
        <v>2.2160248034065959E-2</v>
      </c>
    </row>
    <row r="101" spans="1:9" ht="27" customHeight="1">
      <c r="A101" s="24" t="s">
        <v>41</v>
      </c>
      <c r="B101" s="32" t="s">
        <v>76</v>
      </c>
      <c r="C101" s="32" t="s">
        <v>43</v>
      </c>
      <c r="D101" s="32"/>
      <c r="E101" s="38">
        <f>E102+E103</f>
        <v>80636.7</v>
      </c>
      <c r="F101" s="38">
        <f>F102+F103</f>
        <v>79241.2</v>
      </c>
      <c r="G101" s="38">
        <f t="shared" si="3"/>
        <v>-1395.5</v>
      </c>
      <c r="H101" s="40">
        <f t="shared" si="4"/>
        <v>98.269398425282787</v>
      </c>
      <c r="I101" s="40">
        <f t="shared" si="5"/>
        <v>5.4892299047109336</v>
      </c>
    </row>
    <row r="102" spans="1:9">
      <c r="A102" s="25" t="s">
        <v>77</v>
      </c>
      <c r="B102" s="32" t="s">
        <v>76</v>
      </c>
      <c r="C102" s="32" t="s">
        <v>43</v>
      </c>
      <c r="D102" s="32" t="s">
        <v>13</v>
      </c>
      <c r="E102" s="38">
        <v>74193.399999999994</v>
      </c>
      <c r="F102" s="40">
        <v>72837.899999999994</v>
      </c>
      <c r="G102" s="38">
        <f t="shared" si="3"/>
        <v>-1355.5</v>
      </c>
      <c r="H102" s="40">
        <f t="shared" si="4"/>
        <v>98.173018085166603</v>
      </c>
      <c r="I102" s="40">
        <f t="shared" si="5"/>
        <v>5.0456578001890993</v>
      </c>
    </row>
    <row r="103" spans="1:9" ht="28.8" customHeight="1">
      <c r="A103" s="25" t="s">
        <v>44</v>
      </c>
      <c r="B103" s="32" t="s">
        <v>76</v>
      </c>
      <c r="C103" s="32" t="s">
        <v>43</v>
      </c>
      <c r="D103" s="32" t="s">
        <v>24</v>
      </c>
      <c r="E103" s="38">
        <v>6443.3</v>
      </c>
      <c r="F103" s="40">
        <v>6403.3</v>
      </c>
      <c r="G103" s="38">
        <f t="shared" si="3"/>
        <v>-40</v>
      </c>
      <c r="H103" s="40">
        <f t="shared" si="4"/>
        <v>99.379200099327974</v>
      </c>
      <c r="I103" s="40">
        <f t="shared" si="5"/>
        <v>0.4435721045218336</v>
      </c>
    </row>
    <row r="104" spans="1:9" ht="24" customHeight="1">
      <c r="A104" s="25" t="s">
        <v>45</v>
      </c>
      <c r="B104" s="32" t="s">
        <v>76</v>
      </c>
      <c r="C104" s="32" t="s">
        <v>46</v>
      </c>
      <c r="D104" s="32"/>
      <c r="E104" s="38">
        <f>E105</f>
        <v>145</v>
      </c>
      <c r="F104" s="40">
        <f>F105</f>
        <v>110.3</v>
      </c>
      <c r="G104" s="38">
        <f t="shared" si="3"/>
        <v>-34.700000000000003</v>
      </c>
      <c r="H104" s="40">
        <f t="shared" si="4"/>
        <v>76.068965517241381</v>
      </c>
      <c r="I104" s="40">
        <f t="shared" si="5"/>
        <v>7.6407482280633808E-3</v>
      </c>
    </row>
    <row r="105" spans="1:9" ht="26.4" customHeight="1">
      <c r="A105" s="25" t="s">
        <v>48</v>
      </c>
      <c r="B105" s="32" t="s">
        <v>76</v>
      </c>
      <c r="C105" s="32" t="s">
        <v>46</v>
      </c>
      <c r="D105" s="32" t="s">
        <v>15</v>
      </c>
      <c r="E105" s="38">
        <v>145</v>
      </c>
      <c r="F105" s="40">
        <v>110.3</v>
      </c>
      <c r="G105" s="38">
        <f t="shared" si="3"/>
        <v>-34.700000000000003</v>
      </c>
      <c r="H105" s="40">
        <f t="shared" si="4"/>
        <v>76.068965517241381</v>
      </c>
      <c r="I105" s="40">
        <f t="shared" si="5"/>
        <v>7.6407482280633808E-3</v>
      </c>
    </row>
    <row r="106" spans="1:9" ht="28.8" customHeight="1">
      <c r="A106" s="24" t="s">
        <v>59</v>
      </c>
      <c r="B106" s="32" t="s">
        <v>76</v>
      </c>
      <c r="C106" s="32" t="s">
        <v>34</v>
      </c>
      <c r="D106" s="32"/>
      <c r="E106" s="38">
        <f>E107</f>
        <v>11106.5</v>
      </c>
      <c r="F106" s="40">
        <f>F107</f>
        <v>10886.1</v>
      </c>
      <c r="G106" s="38">
        <f t="shared" si="3"/>
        <v>-220.39999999999964</v>
      </c>
      <c r="H106" s="40">
        <f t="shared" si="4"/>
        <v>98.015576464232652</v>
      </c>
      <c r="I106" s="40">
        <f t="shared" si="5"/>
        <v>0.75410652117425914</v>
      </c>
    </row>
    <row r="107" spans="1:9" ht="27" customHeight="1">
      <c r="A107" s="25" t="s">
        <v>78</v>
      </c>
      <c r="B107" s="32" t="s">
        <v>76</v>
      </c>
      <c r="C107" s="32" t="s">
        <v>34</v>
      </c>
      <c r="D107" s="32" t="s">
        <v>22</v>
      </c>
      <c r="E107" s="38">
        <v>11106.5</v>
      </c>
      <c r="F107" s="40">
        <v>10886.1</v>
      </c>
      <c r="G107" s="38">
        <f t="shared" si="3"/>
        <v>-220.39999999999964</v>
      </c>
      <c r="H107" s="40">
        <f t="shared" si="4"/>
        <v>98.015576464232652</v>
      </c>
      <c r="I107" s="40">
        <f t="shared" si="5"/>
        <v>0.75410652117425914</v>
      </c>
    </row>
    <row r="108" spans="1:9" ht="35.4" customHeight="1">
      <c r="A108" s="34" t="s">
        <v>79</v>
      </c>
      <c r="B108" s="37">
        <v>910</v>
      </c>
      <c r="C108" s="32"/>
      <c r="D108" s="32"/>
      <c r="E108" s="54">
        <f>E109</f>
        <v>2164.6999999999998</v>
      </c>
      <c r="F108" s="55">
        <f>F109</f>
        <v>2124.3000000000002</v>
      </c>
      <c r="G108" s="38">
        <f t="shared" si="3"/>
        <v>-40.399999999999636</v>
      </c>
      <c r="H108" s="40">
        <f t="shared" si="4"/>
        <v>98.133690580680948</v>
      </c>
      <c r="I108" s="40">
        <f t="shared" si="5"/>
        <v>0.14715540762352713</v>
      </c>
    </row>
    <row r="109" spans="1:9" ht="28.8" customHeight="1">
      <c r="A109" s="24" t="s">
        <v>12</v>
      </c>
      <c r="B109" s="37">
        <v>910</v>
      </c>
      <c r="C109" s="32" t="s">
        <v>13</v>
      </c>
      <c r="D109" s="32"/>
      <c r="E109" s="38">
        <f>E110+E111</f>
        <v>2164.6999999999998</v>
      </c>
      <c r="F109" s="40">
        <f>F110+F111+F112</f>
        <v>2124.3000000000002</v>
      </c>
      <c r="G109" s="38">
        <f>F109-E109</f>
        <v>-40.399999999999636</v>
      </c>
      <c r="H109" s="40">
        <f>F109/E109*100</f>
        <v>98.133690580680948</v>
      </c>
      <c r="I109" s="40">
        <f>F109/$F$11*100</f>
        <v>0.14715540762352713</v>
      </c>
    </row>
    <row r="110" spans="1:9" ht="65.400000000000006" customHeight="1">
      <c r="A110" s="25" t="s">
        <v>16</v>
      </c>
      <c r="B110" s="37">
        <v>910</v>
      </c>
      <c r="C110" s="32" t="s">
        <v>13</v>
      </c>
      <c r="D110" s="32" t="s">
        <v>17</v>
      </c>
      <c r="E110" s="38">
        <v>2164.6999999999998</v>
      </c>
      <c r="F110" s="40">
        <v>2124.3000000000002</v>
      </c>
      <c r="G110" s="38">
        <f>F110-E110</f>
        <v>-40.399999999999636</v>
      </c>
      <c r="H110" s="40">
        <f>F110/E110*100</f>
        <v>98.133690580680948</v>
      </c>
      <c r="I110" s="40">
        <f>F110/$F$11*100</f>
        <v>0.14715540762352713</v>
      </c>
    </row>
  </sheetData>
  <mergeCells count="12">
    <mergeCell ref="I7:I9"/>
    <mergeCell ref="A11:D11"/>
    <mergeCell ref="E1:I1"/>
    <mergeCell ref="A2:H2"/>
    <mergeCell ref="A3:I3"/>
    <mergeCell ref="A4:I4"/>
    <mergeCell ref="A7:A9"/>
    <mergeCell ref="B7:D8"/>
    <mergeCell ref="E7:E9"/>
    <mergeCell ref="F7:F9"/>
    <mergeCell ref="G7:G9"/>
    <mergeCell ref="H7:H9"/>
  </mergeCells>
  <pageMargins left="0.25" right="0.25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Воронина Оксана Юрьевна</dc:creator>
  <cp:lastModifiedBy>Воронина Оксана Юрьевна</cp:lastModifiedBy>
  <cp:lastPrinted>2020-04-30T02:31:52Z</cp:lastPrinted>
  <dcterms:created xsi:type="dcterms:W3CDTF">2019-04-25T04:23:55Z</dcterms:created>
  <dcterms:modified xsi:type="dcterms:W3CDTF">2020-05-08T02:11:33Z</dcterms:modified>
</cp:coreProperties>
</file>