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<sst xmlns="http://schemas.openxmlformats.org/spreadsheetml/2006/main" count="134" uniqueCount="125">
  <si>
    <t>тыс.руб.</t>
  </si>
  <si>
    <t>№№ п/п</t>
  </si>
  <si>
    <t xml:space="preserve"> Наименование доходов</t>
  </si>
  <si>
    <t xml:space="preserve">         ДОХОДЫ :</t>
  </si>
  <si>
    <t>Налог на прибыль организаций</t>
  </si>
  <si>
    <t>Налог на доходы физических лиц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</si>
  <si>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</si>
  <si>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</si>
  <si>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</si>
  <si>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</si>
  <si>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</si>
  <si>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</si>
  <si>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Налоги на имущество</t>
  </si>
  <si>
    <t>.1.4.1</t>
  </si>
  <si>
    <t>Налог на имущество физических лиц</t>
  </si>
  <si>
    <t>.1.4.2</t>
  </si>
  <si>
    <t>.1.4.3</t>
  </si>
  <si>
    <t>Земельный налог ( с 1 января 2006 г)</t>
  </si>
  <si>
    <t>Государственная пошлина</t>
  </si>
  <si>
    <t>Задолженность и перерасчеты по отменен. налогам, сборам и иным обязат.платежам</t>
  </si>
  <si>
    <t>.1.6.1</t>
  </si>
  <si>
    <t>.1.6.2</t>
  </si>
  <si>
    <t>.1.6.3</t>
  </si>
  <si>
    <t>Налог с имущества в порядке наследования</t>
  </si>
  <si>
    <t>.1.6.4</t>
  </si>
  <si>
    <t>Земельный налог (до 1 января 2006 года)</t>
  </si>
  <si>
    <t>.1.6.5</t>
  </si>
  <si>
    <t>Налог с продаж</t>
  </si>
  <si>
    <t>.1.6.6</t>
  </si>
  <si>
    <t>Налог на рекламу</t>
  </si>
  <si>
    <t>.1.6.7</t>
  </si>
  <si>
    <t>Целевые сборы с граждан и предприятий, учрежд-й, орган-й на содерж. милиции, на благоустр. территор.</t>
  </si>
  <si>
    <t>Прочие местные налоги и сборы</t>
  </si>
  <si>
    <t>Доходы от использования имущества, находящ. в государ. и муницип. собственности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</si>
  <si>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</si>
  <si>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</si>
  <si>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</si>
  <si>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</si>
  <si>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</si>
  <si>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</si>
  <si>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</si>
  <si>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</si>
  <si>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Плата за негат. воздействие на окружающ.среду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</si>
  <si>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</si>
  <si>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</si>
  <si>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</si>
  <si>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</si>
  <si>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</si>
  <si>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</si>
  <si>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</si>
  <si>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Прочие неналоговые доходы</t>
  </si>
  <si>
    <t>Безвозмездные поступления от др.бюджетов</t>
  </si>
  <si>
    <t xml:space="preserve">     субсидии</t>
  </si>
  <si>
    <t>%                              выпол.      плана</t>
  </si>
  <si>
    <t xml:space="preserve">     субвенции </t>
  </si>
  <si>
    <t>ВСЕГО ДОХОДОВ</t>
  </si>
  <si>
    <t>.4.1.</t>
  </si>
  <si>
    <t>.4.2.</t>
  </si>
  <si>
    <t>.4.3.</t>
  </si>
  <si>
    <t>.4.4.</t>
  </si>
  <si>
    <t xml:space="preserve">      дотации</t>
  </si>
  <si>
    <t xml:space="preserve">I. Исполнение доходной части бюджета </t>
  </si>
  <si>
    <t>Налог на игорный бизнес</t>
  </si>
  <si>
    <t>Поступило земельного налога</t>
  </si>
  <si>
    <t xml:space="preserve">Возврат земельного налога </t>
  </si>
  <si>
    <t>иные межбюджетные трансферты</t>
  </si>
  <si>
    <t xml:space="preserve"> </t>
  </si>
  <si>
    <t xml:space="preserve">БЕЗВОЗМЕЗДНЫЕ ПОСТУПЛЕНИЯ 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</si>
  <si>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</si>
  <si>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</si>
  <si>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</si>
  <si>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 xml:space="preserve">               РАСХОДЫ:</t>
  </si>
  <si>
    <t>1.</t>
  </si>
  <si>
    <t>Общегосударственные расходы</t>
  </si>
  <si>
    <t>2.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</si>
  <si>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</si>
  <si>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</si>
  <si>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</si>
  <si>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</si>
  <si>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</si>
  <si>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</si>
  <si>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</si>
  <si>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</si>
  <si>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</si>
  <si>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</si>
  <si>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Культура, кинематография и средства массовой информации</t>
  </si>
  <si>
    <t>8.</t>
  </si>
  <si>
    <t>Здравоохранение</t>
  </si>
  <si>
    <t>9.</t>
  </si>
  <si>
    <t>Социальная политика</t>
  </si>
  <si>
    <t xml:space="preserve">    ИТОГО РАСХОДОВ</t>
  </si>
  <si>
    <t xml:space="preserve">Примечание: в представленной информации  учтены суммы субвенций, полученные из </t>
  </si>
  <si>
    <t>10.</t>
  </si>
  <si>
    <t>Физическая культура и спорт</t>
  </si>
  <si>
    <t>11.</t>
  </si>
  <si>
    <t>Средства массовой информации</t>
  </si>
  <si>
    <t>12.</t>
  </si>
  <si>
    <t>Обслуживание государственного и муниципального долга</t>
  </si>
  <si>
    <t>бюджета Республики Хакасия, суммы по безвозмездным поступлениям.</t>
  </si>
  <si>
    <t>Налоги на совокупный доход</t>
  </si>
  <si>
    <t>План                   2012 год</t>
  </si>
  <si>
    <t>Доходы от  оказания платных услуг (работ) и компенсации затрат бюджетов городских округов</t>
  </si>
  <si>
    <t>Доходы от реализации муниципального имущества и продажи земельных участков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</si>
  <si>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</si>
  <si>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</si>
  <si>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</si>
  <si>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</si>
  <si>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</si>
  <si>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</si>
  <si>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</si>
  <si>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</si>
  <si>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</si>
  <si>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</si>
  <si>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</si>
  <si>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</si>
  <si>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</si>
  <si>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</si>
  <si>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 xml:space="preserve">Основание: Решение Совета депутатов муниципального образования город Саяногорск № 87 от 28.12.2011г. "О бюджете муниципального образования город Саяногорск на 2012 год и на плановый период 2013 и 2014 годов "
(в редакции решений №110 от 22.02.2012 г., № 120 от 29.02.2012 г., № 42 от 28.06.2012 г.) </t>
  </si>
  <si>
    <t>Исполнено         3 квартал 2012 г.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</si>
  <si>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01.07.2012г. - 30.09.2012г.</t>
  </si>
  <si>
    <t>Прочие бзвозмездные постпления (спонс.средст.)</t>
  </si>
  <si>
    <t>2.3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</si>
  <si>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</si>
  <si>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И Т О Г О налоговых и неналоговых доходов</t>
  </si>
  <si>
    <t>%                         выполнения      плана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</si>
</sst>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1" fontId="0" fillId="0" borderId="0" xfId="0" applyNumberFormat="1" applyAlignment="1">
      <alignment/>
    </xf>
    <xf numFmtId="41" fontId="0" fillId="0" borderId="0" xfId="6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1" fontId="0" fillId="0" borderId="0" xfId="6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67" fontId="1" fillId="0" borderId="10" xfId="61" applyNumberFormat="1" applyFont="1" applyBorder="1" applyAlignment="1">
      <alignment/>
    </xf>
    <xf numFmtId="167" fontId="0" fillId="0" borderId="10" xfId="61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61" applyNumberFormat="1" applyBorder="1" applyAlignment="1">
      <alignment/>
    </xf>
    <xf numFmtId="41" fontId="0" fillId="0" borderId="10" xfId="6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41" fontId="0" fillId="0" borderId="11" xfId="61" applyBorder="1" applyAlignment="1">
      <alignment/>
    </xf>
    <xf numFmtId="166" fontId="0" fillId="0" borderId="10" xfId="0" applyNumberFormat="1" applyFont="1" applyBorder="1" applyAlignment="1">
      <alignment horizontal="right"/>
    </xf>
    <xf numFmtId="167" fontId="1" fillId="0" borderId="10" xfId="61" applyNumberFormat="1" applyFont="1" applyBorder="1" applyAlignment="1">
      <alignment/>
    </xf>
    <xf numFmtId="166" fontId="1" fillId="0" borderId="10" xfId="0" applyNumberFormat="1" applyFont="1" applyBorder="1" applyAlignment="1">
      <alignment horizontal="right" indent="1"/>
    </xf>
    <xf numFmtId="166" fontId="0" fillId="0" borderId="10" xfId="0" applyNumberFormat="1" applyBorder="1" applyAlignment="1">
      <alignment horizontal="right" indent="1"/>
    </xf>
    <xf numFmtId="166" fontId="0" fillId="0" borderId="10" xfId="0" applyNumberFormat="1" applyFont="1" applyBorder="1" applyAlignment="1">
      <alignment horizontal="right" indent="1"/>
    </xf>
    <xf numFmtId="166" fontId="0" fillId="0" borderId="10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1" fillId="0" borderId="10" xfId="61" applyFont="1" applyFill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1" fillId="0" borderId="12" xfId="0" applyNumberFormat="1" applyFont="1" applyBorder="1" applyAlignment="1">
      <alignment/>
    </xf>
    <xf numFmtId="188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" fillId="0" borderId="10" xfId="61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1" fontId="1" fillId="0" borderId="14" xfId="61" applyFont="1" applyBorder="1" applyAlignment="1">
      <alignment/>
    </xf>
    <xf numFmtId="41" fontId="0" fillId="0" borderId="14" xfId="61" applyFont="1" applyBorder="1" applyAlignment="1">
      <alignment/>
    </xf>
    <xf numFmtId="41" fontId="0" fillId="0" borderId="14" xfId="61" applyBorder="1" applyAlignment="1">
      <alignment/>
    </xf>
    <xf numFmtId="41" fontId="0" fillId="0" borderId="14" xfId="61" applyFont="1" applyBorder="1" applyAlignment="1">
      <alignment/>
    </xf>
    <xf numFmtId="41" fontId="1" fillId="0" borderId="15" xfId="61" applyFont="1" applyBorder="1" applyAlignment="1">
      <alignment/>
    </xf>
    <xf numFmtId="41" fontId="1" fillId="0" borderId="14" xfId="61" applyFont="1" applyBorder="1" applyAlignment="1">
      <alignment/>
    </xf>
    <xf numFmtId="167" fontId="1" fillId="0" borderId="10" xfId="61" applyNumberFormat="1" applyFont="1" applyBorder="1" applyAlignment="1">
      <alignment/>
    </xf>
    <xf numFmtId="167" fontId="0" fillId="0" borderId="10" xfId="61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7"/>
  <sheetViews>
    <sheetView tabSelected="1" zoomScalePageLayoutView="0" workbookViewId="0" topLeftCell="A1">
      <selection activeCell="B3" sqref="B3:E4"/>
    </sheetView>
  </sheetViews>
  <sheetFormatPr defaultColWidth="9.00390625" defaultRowHeight="12.75"/>
  <cols>
    <col min="1" max="1" width="6.375" style="0" customWidth="1"/>
    <col min="2" max="2" width="46.625" style="0" customWidth="1"/>
    <col min="3" max="3" width="12.875" style="14" customWidth="1"/>
    <col min="4" max="4" width="12.625" style="14" customWidth="1"/>
    <col min="5" max="5" width="11.125" style="0" customWidth="1"/>
    <col min="6" max="6" width="10.625" style="0" hidden="1" customWidth="1"/>
    <col min="7" max="7" width="7.375" style="0" hidden="1" customWidth="1"/>
    <col min="8" max="8" width="12.00390625" style="0" hidden="1" customWidth="1"/>
    <col min="9" max="9" width="14.125" style="0" hidden="1" customWidth="1"/>
    <col min="11" max="11" width="10.625" style="0" bestFit="1" customWidth="1"/>
    <col min="12" max="12" width="12.00390625" style="0" bestFit="1" customWidth="1"/>
  </cols>
  <sheetData>
    <row r="2" spans="1:8" ht="12.75">
      <c r="A2" s="10"/>
      <c r="B2" s="10"/>
      <c r="C2" s="15"/>
      <c r="D2" s="15"/>
      <c r="E2" s="6"/>
      <c r="F2" s="5"/>
      <c r="G2" s="6"/>
      <c r="H2" s="6"/>
    </row>
    <row r="3" spans="1:8" ht="19.5" customHeight="1">
      <c r="A3" s="10"/>
      <c r="B3" s="80" t="s">
        <v>119</v>
      </c>
      <c r="C3" s="80"/>
      <c r="D3" s="80"/>
      <c r="E3" s="80"/>
      <c r="F3" s="5"/>
      <c r="G3" s="6"/>
      <c r="H3" s="6"/>
    </row>
    <row r="4" spans="1:8" ht="30" customHeight="1">
      <c r="A4" s="10"/>
      <c r="B4" s="80"/>
      <c r="C4" s="80"/>
      <c r="D4" s="80"/>
      <c r="E4" s="80"/>
      <c r="F4" s="5"/>
      <c r="G4" s="6"/>
      <c r="H4" s="6"/>
    </row>
    <row r="5" spans="1:8" ht="12.75">
      <c r="A5" s="10"/>
      <c r="B5" s="10"/>
      <c r="C5" s="15"/>
      <c r="D5" s="15"/>
      <c r="E5" s="6"/>
      <c r="F5" s="5"/>
      <c r="G5" s="6"/>
      <c r="H5" s="6"/>
    </row>
    <row r="6" spans="1:8" ht="12.75" customHeight="1">
      <c r="A6" s="10"/>
      <c r="B6" s="90" t="s">
        <v>117</v>
      </c>
      <c r="C6" s="90"/>
      <c r="D6" s="90"/>
      <c r="E6" s="90"/>
      <c r="F6" s="5"/>
      <c r="G6" s="6"/>
      <c r="H6" s="6"/>
    </row>
    <row r="7" spans="1:8" ht="44.25" customHeight="1">
      <c r="A7" s="10"/>
      <c r="B7" s="90"/>
      <c r="C7" s="90"/>
      <c r="D7" s="90"/>
      <c r="E7" s="90"/>
      <c r="F7" s="5"/>
      <c r="G7" s="6"/>
      <c r="H7" s="6"/>
    </row>
    <row r="8" spans="1:8" ht="24" customHeight="1">
      <c r="A8" s="10"/>
      <c r="B8" s="11"/>
      <c r="C8" s="11"/>
      <c r="D8" s="11"/>
      <c r="E8" s="11"/>
      <c r="F8" s="5"/>
      <c r="G8" s="6"/>
      <c r="H8" s="6"/>
    </row>
    <row r="9" spans="1:8" ht="15" customHeight="1">
      <c r="A9" s="81" t="s">
        <v>61</v>
      </c>
      <c r="B9" s="81"/>
      <c r="C9" s="81"/>
      <c r="D9" s="81"/>
      <c r="E9" s="81"/>
      <c r="F9" s="4"/>
      <c r="H9" s="13"/>
    </row>
    <row r="10" spans="1:8" ht="15" customHeight="1">
      <c r="A10" s="9"/>
      <c r="B10" s="9"/>
      <c r="C10" s="17"/>
      <c r="D10" s="17"/>
      <c r="E10" s="9"/>
      <c r="F10" s="4"/>
      <c r="H10" s="13"/>
    </row>
    <row r="11" spans="1:8" ht="15" customHeight="1">
      <c r="A11" s="10"/>
      <c r="B11" s="10"/>
      <c r="C11" s="16"/>
      <c r="F11" s="4"/>
      <c r="H11" s="13"/>
    </row>
    <row r="12" spans="1:8" ht="15" customHeight="1">
      <c r="A12" s="10"/>
      <c r="B12" s="10"/>
      <c r="C12" s="16"/>
      <c r="E12" s="52" t="s">
        <v>0</v>
      </c>
      <c r="F12" s="4"/>
      <c r="H12" s="13"/>
    </row>
    <row r="13" spans="1:8" ht="15" customHeight="1">
      <c r="A13" s="82" t="s">
        <v>1</v>
      </c>
      <c r="B13" s="85" t="s">
        <v>2</v>
      </c>
      <c r="C13" s="88" t="s">
        <v>100</v>
      </c>
      <c r="D13" s="88" t="s">
        <v>118</v>
      </c>
      <c r="E13" s="89" t="s">
        <v>53</v>
      </c>
      <c r="F13" s="4"/>
      <c r="H13" s="13"/>
    </row>
    <row r="14" spans="1:8" ht="15" customHeight="1">
      <c r="A14" s="83"/>
      <c r="B14" s="86"/>
      <c r="C14" s="88"/>
      <c r="D14" s="88"/>
      <c r="E14" s="89"/>
      <c r="F14" s="4"/>
      <c r="H14" s="13"/>
    </row>
    <row r="15" spans="1:8" ht="15" customHeight="1">
      <c r="A15" s="84"/>
      <c r="B15" s="87"/>
      <c r="C15" s="88"/>
      <c r="D15" s="88"/>
      <c r="E15" s="89"/>
      <c r="F15" s="4"/>
      <c r="H15" s="13"/>
    </row>
    <row r="16" spans="1:7" ht="12.75">
      <c r="A16" s="1" t="s">
        <v>72</v>
      </c>
      <c r="B16" s="62" t="s">
        <v>3</v>
      </c>
      <c r="C16" s="20"/>
      <c r="D16" s="20"/>
      <c r="E16" s="31"/>
      <c r="F16" s="71">
        <f>F17+F18+F19+F23+F29+F30+F38+F43+F44+F45+F46+F50</f>
        <v>171243</v>
      </c>
      <c r="G16" s="2">
        <f aca="true" t="shared" si="0" ref="G16:G22">D16/F16*100</f>
        <v>0</v>
      </c>
    </row>
    <row r="17" spans="1:12" ht="12.75">
      <c r="A17" s="53" t="s">
        <v>103</v>
      </c>
      <c r="B17" s="62" t="s">
        <v>4</v>
      </c>
      <c r="C17" s="20">
        <v>119070</v>
      </c>
      <c r="D17" s="20">
        <v>15412.8</v>
      </c>
      <c r="E17" s="31">
        <f>D17/C17*100</f>
        <v>12.94431846812799</v>
      </c>
      <c r="F17" s="71">
        <v>35192</v>
      </c>
      <c r="G17" s="2">
        <f t="shared" si="0"/>
        <v>43.7963173448511</v>
      </c>
      <c r="L17" s="59"/>
    </row>
    <row r="18" spans="1:12" ht="12.75">
      <c r="A18" s="53" t="s">
        <v>104</v>
      </c>
      <c r="B18" s="62" t="s">
        <v>5</v>
      </c>
      <c r="C18" s="20">
        <v>184442</v>
      </c>
      <c r="D18" s="20">
        <v>44145.4</v>
      </c>
      <c r="E18" s="31">
        <f>D18/C18*100</f>
        <v>23.93457021719565</v>
      </c>
      <c r="F18" s="71">
        <v>81829</v>
      </c>
      <c r="G18" s="2">
        <f t="shared" si="0"/>
        <v>53.9483557174107</v>
      </c>
      <c r="L18" s="59"/>
    </row>
    <row r="19" spans="1:12" ht="12" customHeight="1">
      <c r="A19" s="53" t="s">
        <v>105</v>
      </c>
      <c r="B19" s="62" t="s">
        <v>99</v>
      </c>
      <c r="C19" s="20">
        <v>37422</v>
      </c>
      <c r="D19" s="20">
        <v>10386.8</v>
      </c>
      <c r="E19" s="31">
        <f>D19/C19*100</f>
        <v>27.75586553364331</v>
      </c>
      <c r="F19" s="71">
        <f>SUM(F20:F22)</f>
        <v>18950</v>
      </c>
      <c r="G19" s="2">
        <f t="shared" si="0"/>
        <v>54.81160949868074</v>
      </c>
      <c r="L19" s="59"/>
    </row>
    <row r="20" spans="1:12" ht="12.75" customHeight="1" hidden="1">
      <c r="A20" s="54" t="s">
        <v>6</v>
      </c>
      <c r="B20" s="63" t="s">
        <v>7</v>
      </c>
      <c r="C20" s="21"/>
      <c r="D20" s="21"/>
      <c r="E20" s="32" t="e">
        <f>D20/C20*100</f>
        <v>#DIV/0!</v>
      </c>
      <c r="F20" s="72">
        <v>6543</v>
      </c>
      <c r="G20" s="22">
        <f t="shared" si="0"/>
        <v>0</v>
      </c>
      <c r="L20" s="59"/>
    </row>
    <row r="21" spans="1:12" ht="12.75" customHeight="1" hidden="1">
      <c r="A21" s="54" t="s">
        <v>8</v>
      </c>
      <c r="B21" s="63" t="s">
        <v>9</v>
      </c>
      <c r="C21" s="21"/>
      <c r="D21" s="21"/>
      <c r="E21" s="32" t="e">
        <f>D21/C21*100</f>
        <v>#DIV/0!</v>
      </c>
      <c r="F21" s="72">
        <v>12552</v>
      </c>
      <c r="G21" s="22">
        <f t="shared" si="0"/>
        <v>0</v>
      </c>
      <c r="L21" s="59"/>
    </row>
    <row r="22" spans="1:12" ht="12.75" customHeight="1" hidden="1">
      <c r="A22" s="54" t="s">
        <v>10</v>
      </c>
      <c r="B22" s="63" t="s">
        <v>11</v>
      </c>
      <c r="C22" s="21"/>
      <c r="D22" s="21"/>
      <c r="E22" s="32"/>
      <c r="F22" s="72">
        <v>-145</v>
      </c>
      <c r="G22" s="22">
        <f t="shared" si="0"/>
        <v>0</v>
      </c>
      <c r="L22" s="59"/>
    </row>
    <row r="23" spans="1:12" ht="12.75">
      <c r="A23" s="53" t="s">
        <v>106</v>
      </c>
      <c r="B23" s="62" t="s">
        <v>12</v>
      </c>
      <c r="C23" s="20">
        <v>70901</v>
      </c>
      <c r="D23" s="20">
        <v>17661.4</v>
      </c>
      <c r="E23" s="31">
        <f>D23/C23*100</f>
        <v>24.90994485268191</v>
      </c>
      <c r="F23" s="71">
        <f>SUM(F24:F26)</f>
        <v>-2093</v>
      </c>
      <c r="G23" s="22"/>
      <c r="L23" s="59"/>
    </row>
    <row r="24" spans="1:12" ht="12.75" customHeight="1" hidden="1">
      <c r="A24" s="55" t="s">
        <v>13</v>
      </c>
      <c r="B24" s="64" t="s">
        <v>14</v>
      </c>
      <c r="C24" s="23"/>
      <c r="D24" s="23"/>
      <c r="E24" s="32" t="e">
        <f>D24/C24*100</f>
        <v>#DIV/0!</v>
      </c>
      <c r="F24" s="73">
        <v>816</v>
      </c>
      <c r="G24" s="22">
        <f>D24/F24*100</f>
        <v>0</v>
      </c>
      <c r="L24" s="59"/>
    </row>
    <row r="25" spans="1:12" ht="12.75" customHeight="1" hidden="1">
      <c r="A25" s="55" t="s">
        <v>15</v>
      </c>
      <c r="B25" s="64" t="s">
        <v>62</v>
      </c>
      <c r="C25" s="23"/>
      <c r="D25" s="23"/>
      <c r="E25" s="32"/>
      <c r="F25" s="73">
        <v>2737</v>
      </c>
      <c r="G25" s="22">
        <f>D25/F25*100</f>
        <v>0</v>
      </c>
      <c r="L25" s="59"/>
    </row>
    <row r="26" spans="1:12" ht="12" customHeight="1" hidden="1">
      <c r="A26" s="55" t="s">
        <v>16</v>
      </c>
      <c r="B26" s="64" t="s">
        <v>17</v>
      </c>
      <c r="C26" s="23"/>
      <c r="D26" s="23"/>
      <c r="E26" s="32" t="e">
        <f>D26/C26*100</f>
        <v>#DIV/0!</v>
      </c>
      <c r="F26" s="74">
        <f>F27+F28</f>
        <v>-5646</v>
      </c>
      <c r="G26" s="22"/>
      <c r="L26" s="59"/>
    </row>
    <row r="27" spans="1:12" ht="0" customHeight="1" hidden="1">
      <c r="A27" s="55"/>
      <c r="B27" s="64" t="s">
        <v>63</v>
      </c>
      <c r="C27" s="23"/>
      <c r="D27" s="23"/>
      <c r="E27" s="32"/>
      <c r="F27" s="74">
        <v>25975</v>
      </c>
      <c r="G27" s="22">
        <f>D27/F27*100</f>
        <v>0</v>
      </c>
      <c r="L27" s="59"/>
    </row>
    <row r="28" spans="1:12" ht="12.75" customHeight="1" hidden="1">
      <c r="A28" s="55"/>
      <c r="B28" s="64" t="s">
        <v>64</v>
      </c>
      <c r="C28" s="23"/>
      <c r="D28" s="23"/>
      <c r="E28" s="32"/>
      <c r="F28" s="74">
        <v>-31621</v>
      </c>
      <c r="G28" s="22">
        <f>D28/F28*100</f>
        <v>0</v>
      </c>
      <c r="L28" s="59"/>
    </row>
    <row r="29" spans="1:12" ht="12.75">
      <c r="A29" s="53" t="s">
        <v>107</v>
      </c>
      <c r="B29" s="62" t="s">
        <v>18</v>
      </c>
      <c r="C29" s="20">
        <v>7260</v>
      </c>
      <c r="D29" s="20">
        <v>1220</v>
      </c>
      <c r="E29" s="31">
        <f>D29/C29*100</f>
        <v>16.804407713498623</v>
      </c>
      <c r="F29" s="71">
        <v>2976</v>
      </c>
      <c r="G29" s="2">
        <f>D29/F29*100</f>
        <v>40.99462365591398</v>
      </c>
      <c r="L29" s="59"/>
    </row>
    <row r="30" spans="1:12" ht="26.25" customHeight="1">
      <c r="A30" s="56" t="s">
        <v>108</v>
      </c>
      <c r="B30" s="65" t="s">
        <v>19</v>
      </c>
      <c r="C30" s="77">
        <v>0</v>
      </c>
      <c r="D30" s="61">
        <v>0.5</v>
      </c>
      <c r="E30" s="77">
        <v>0</v>
      </c>
      <c r="F30" s="75">
        <f>SUM(F31:F37)</f>
        <v>68</v>
      </c>
      <c r="G30" s="2">
        <f>D30/F30*100</f>
        <v>0.7352941176470588</v>
      </c>
      <c r="L30" s="59"/>
    </row>
    <row r="31" spans="1:12" ht="12.75" customHeight="1" hidden="1">
      <c r="A31" s="55" t="s">
        <v>20</v>
      </c>
      <c r="B31" s="64" t="s">
        <v>4</v>
      </c>
      <c r="C31" s="23"/>
      <c r="D31" s="23"/>
      <c r="E31" s="33"/>
      <c r="F31" s="73"/>
      <c r="G31" s="2"/>
      <c r="L31" s="59"/>
    </row>
    <row r="32" spans="1:12" ht="12.75" customHeight="1" hidden="1">
      <c r="A32" s="54" t="s">
        <v>21</v>
      </c>
      <c r="B32" s="64" t="s">
        <v>23</v>
      </c>
      <c r="C32" s="23"/>
      <c r="D32" s="23"/>
      <c r="E32" s="33"/>
      <c r="F32" s="73"/>
      <c r="G32" s="2"/>
      <c r="L32" s="59"/>
    </row>
    <row r="33" spans="1:12" ht="12.75" customHeight="1" hidden="1">
      <c r="A33" s="54" t="s">
        <v>22</v>
      </c>
      <c r="B33" s="64" t="s">
        <v>25</v>
      </c>
      <c r="C33" s="23"/>
      <c r="D33" s="23"/>
      <c r="E33" s="33"/>
      <c r="F33" s="73">
        <v>63</v>
      </c>
      <c r="G33" s="25">
        <f>D33/F33*100</f>
        <v>0</v>
      </c>
      <c r="L33" s="59"/>
    </row>
    <row r="34" spans="1:12" ht="12" customHeight="1" hidden="1">
      <c r="A34" s="54" t="s">
        <v>24</v>
      </c>
      <c r="B34" s="63" t="s">
        <v>27</v>
      </c>
      <c r="C34" s="21"/>
      <c r="D34" s="21"/>
      <c r="E34" s="33"/>
      <c r="F34" s="72">
        <v>4</v>
      </c>
      <c r="G34" s="25">
        <f>D34/F34*100</f>
        <v>0</v>
      </c>
      <c r="L34" s="59"/>
    </row>
    <row r="35" spans="1:12" ht="12.75" customHeight="1" hidden="1">
      <c r="A35" s="55" t="s">
        <v>26</v>
      </c>
      <c r="B35" s="64" t="s">
        <v>29</v>
      </c>
      <c r="C35" s="23"/>
      <c r="D35" s="23"/>
      <c r="E35" s="33"/>
      <c r="F35" s="73"/>
      <c r="G35" s="25"/>
      <c r="L35" s="59"/>
    </row>
    <row r="36" spans="1:12" ht="22.5" customHeight="1" hidden="1">
      <c r="A36" s="57" t="s">
        <v>28</v>
      </c>
      <c r="B36" s="66" t="s">
        <v>31</v>
      </c>
      <c r="C36" s="23"/>
      <c r="D36" s="23"/>
      <c r="E36" s="33"/>
      <c r="F36" s="73"/>
      <c r="G36" s="25"/>
      <c r="L36" s="59"/>
    </row>
    <row r="37" spans="1:12" ht="12.75" hidden="1">
      <c r="A37" s="55" t="s">
        <v>30</v>
      </c>
      <c r="B37" s="64" t="s">
        <v>32</v>
      </c>
      <c r="C37" s="23"/>
      <c r="D37" s="23"/>
      <c r="E37" s="33"/>
      <c r="F37" s="73">
        <v>1</v>
      </c>
      <c r="G37" s="25">
        <f>D37/F37*100</f>
        <v>0</v>
      </c>
      <c r="L37" s="59"/>
    </row>
    <row r="38" spans="1:12" ht="26.25" customHeight="1">
      <c r="A38" s="53" t="s">
        <v>109</v>
      </c>
      <c r="B38" s="65" t="s">
        <v>33</v>
      </c>
      <c r="C38" s="20">
        <v>44304</v>
      </c>
      <c r="D38" s="20">
        <v>12633.9</v>
      </c>
      <c r="E38" s="31">
        <f>D38/C38*100</f>
        <v>28.51638678223185</v>
      </c>
      <c r="F38" s="71">
        <f>SUM(F40:F42)</f>
        <v>20866</v>
      </c>
      <c r="G38" s="2">
        <f>D38/F38*100</f>
        <v>60.54778107926771</v>
      </c>
      <c r="L38" s="59"/>
    </row>
    <row r="39" spans="1:12" ht="15.75" customHeight="1" hidden="1">
      <c r="A39" s="55" t="s">
        <v>34</v>
      </c>
      <c r="B39" s="67" t="s">
        <v>35</v>
      </c>
      <c r="C39" s="21"/>
      <c r="D39" s="21"/>
      <c r="E39" s="32"/>
      <c r="F39" s="71"/>
      <c r="G39" s="2"/>
      <c r="L39" s="59"/>
    </row>
    <row r="40" spans="1:12" ht="12.75" hidden="1">
      <c r="A40" s="55" t="s">
        <v>36</v>
      </c>
      <c r="B40" s="64" t="s">
        <v>37</v>
      </c>
      <c r="C40" s="23"/>
      <c r="D40" s="23"/>
      <c r="E40" s="32" t="e">
        <f aca="true" t="shared" si="1" ref="E40:E49">D40/C40*100</f>
        <v>#DIV/0!</v>
      </c>
      <c r="F40" s="73">
        <v>13347</v>
      </c>
      <c r="G40" s="22">
        <f aca="true" t="shared" si="2" ref="G40:G52">D40/F40*100</f>
        <v>0</v>
      </c>
      <c r="L40" s="59"/>
    </row>
    <row r="41" spans="1:12" ht="12.75" hidden="1">
      <c r="A41" s="55" t="s">
        <v>38</v>
      </c>
      <c r="B41" s="64" t="s">
        <v>39</v>
      </c>
      <c r="C41" s="78"/>
      <c r="D41" s="23"/>
      <c r="E41" s="32" t="e">
        <f t="shared" si="1"/>
        <v>#DIV/0!</v>
      </c>
      <c r="F41" s="73">
        <v>7325</v>
      </c>
      <c r="G41" s="22">
        <f t="shared" si="2"/>
        <v>0</v>
      </c>
      <c r="L41" s="59"/>
    </row>
    <row r="42" spans="1:12" ht="24" customHeight="1" hidden="1">
      <c r="A42" s="57" t="s">
        <v>40</v>
      </c>
      <c r="B42" s="66" t="s">
        <v>41</v>
      </c>
      <c r="C42" s="23"/>
      <c r="D42" s="23"/>
      <c r="E42" s="32" t="e">
        <f t="shared" si="1"/>
        <v>#DIV/0!</v>
      </c>
      <c r="F42" s="73">
        <v>194</v>
      </c>
      <c r="G42" s="22">
        <f t="shared" si="2"/>
        <v>0</v>
      </c>
      <c r="L42" s="59"/>
    </row>
    <row r="43" spans="1:12" ht="12.75">
      <c r="A43" s="53" t="s">
        <v>110</v>
      </c>
      <c r="B43" s="62" t="s">
        <v>42</v>
      </c>
      <c r="C43" s="20">
        <v>6472</v>
      </c>
      <c r="D43" s="20">
        <v>1596.9</v>
      </c>
      <c r="E43" s="31">
        <f t="shared" si="1"/>
        <v>24.673980222496912</v>
      </c>
      <c r="F43" s="71">
        <v>1496</v>
      </c>
      <c r="G43" s="2">
        <f t="shared" si="2"/>
        <v>106.74465240641713</v>
      </c>
      <c r="L43" s="59"/>
    </row>
    <row r="44" spans="1:12" ht="38.25">
      <c r="A44" s="53" t="s">
        <v>111</v>
      </c>
      <c r="B44" s="65" t="s">
        <v>101</v>
      </c>
      <c r="C44" s="77">
        <v>314</v>
      </c>
      <c r="D44" s="20">
        <v>168.5</v>
      </c>
      <c r="E44" s="31">
        <f t="shared" si="1"/>
        <v>53.66242038216561</v>
      </c>
      <c r="F44" s="71">
        <v>956</v>
      </c>
      <c r="G44" s="2">
        <f t="shared" si="2"/>
        <v>17.625523012552303</v>
      </c>
      <c r="L44" s="59"/>
    </row>
    <row r="45" spans="1:12" ht="27" customHeight="1">
      <c r="A45" s="53" t="s">
        <v>112</v>
      </c>
      <c r="B45" s="65" t="s">
        <v>102</v>
      </c>
      <c r="C45" s="20">
        <v>25268</v>
      </c>
      <c r="D45" s="20">
        <v>2558.6</v>
      </c>
      <c r="E45" s="31">
        <f t="shared" si="1"/>
        <v>10.125850878581605</v>
      </c>
      <c r="F45" s="71">
        <v>6710</v>
      </c>
      <c r="G45" s="2">
        <f t="shared" si="2"/>
        <v>38.131147540983605</v>
      </c>
      <c r="L45" s="59"/>
    </row>
    <row r="46" spans="1:12" ht="12.75">
      <c r="A46" s="53" t="s">
        <v>113</v>
      </c>
      <c r="B46" s="65" t="s">
        <v>43</v>
      </c>
      <c r="C46" s="20">
        <v>3702</v>
      </c>
      <c r="D46" s="20">
        <v>852.7</v>
      </c>
      <c r="E46" s="31">
        <f t="shared" si="1"/>
        <v>23.03349540788763</v>
      </c>
      <c r="F46" s="71">
        <v>4031</v>
      </c>
      <c r="G46" s="2">
        <f t="shared" si="2"/>
        <v>21.153559910692138</v>
      </c>
      <c r="L46" s="59"/>
    </row>
    <row r="47" spans="1:12" ht="2.25" customHeight="1" hidden="1">
      <c r="A47" s="57" t="s">
        <v>44</v>
      </c>
      <c r="B47" s="66" t="s">
        <v>45</v>
      </c>
      <c r="C47" s="23"/>
      <c r="D47" s="23"/>
      <c r="E47" s="31" t="e">
        <f t="shared" si="1"/>
        <v>#DIV/0!</v>
      </c>
      <c r="F47" s="73">
        <v>13</v>
      </c>
      <c r="G47" s="25">
        <f t="shared" si="2"/>
        <v>0</v>
      </c>
      <c r="L47" s="59"/>
    </row>
    <row r="48" spans="1:12" ht="51.75" customHeight="1" hidden="1">
      <c r="A48" s="57" t="s">
        <v>46</v>
      </c>
      <c r="B48" s="66" t="s">
        <v>47</v>
      </c>
      <c r="C48" s="23"/>
      <c r="D48" s="23"/>
      <c r="E48" s="31" t="e">
        <f t="shared" si="1"/>
        <v>#DIV/0!</v>
      </c>
      <c r="F48" s="73">
        <v>18</v>
      </c>
      <c r="G48" s="22">
        <f t="shared" si="2"/>
        <v>0</v>
      </c>
      <c r="L48" s="59"/>
    </row>
    <row r="49" spans="1:12" ht="12.75" hidden="1">
      <c r="A49" s="55" t="s">
        <v>48</v>
      </c>
      <c r="B49" s="64" t="s">
        <v>49</v>
      </c>
      <c r="C49" s="23"/>
      <c r="D49" s="23"/>
      <c r="E49" s="31" t="e">
        <f t="shared" si="1"/>
        <v>#DIV/0!</v>
      </c>
      <c r="F49" s="73">
        <v>480</v>
      </c>
      <c r="G49" s="22">
        <f t="shared" si="2"/>
        <v>0</v>
      </c>
      <c r="L49" s="59"/>
    </row>
    <row r="50" spans="1:12" ht="12.75">
      <c r="A50" s="53" t="s">
        <v>114</v>
      </c>
      <c r="B50" s="62" t="s">
        <v>50</v>
      </c>
      <c r="C50" s="77">
        <v>0</v>
      </c>
      <c r="D50" s="77">
        <v>0</v>
      </c>
      <c r="E50" s="77">
        <v>0</v>
      </c>
      <c r="F50" s="71">
        <v>262</v>
      </c>
      <c r="G50" s="26">
        <f t="shared" si="2"/>
        <v>0</v>
      </c>
      <c r="L50" s="59"/>
    </row>
    <row r="51" spans="1:12" ht="0.75" customHeight="1" hidden="1">
      <c r="A51" s="55"/>
      <c r="B51" s="64"/>
      <c r="C51" s="24"/>
      <c r="D51" s="23"/>
      <c r="E51" s="31" t="e">
        <f>D51/C51*100</f>
        <v>#DIV/0!</v>
      </c>
      <c r="F51" s="73"/>
      <c r="G51" s="22" t="e">
        <f t="shared" si="2"/>
        <v>#DIV/0!</v>
      </c>
      <c r="L51" s="59"/>
    </row>
    <row r="52" spans="1:12" ht="18" customHeight="1">
      <c r="A52" s="53"/>
      <c r="B52" s="68" t="s">
        <v>123</v>
      </c>
      <c r="C52" s="20">
        <f>C17+C18+C19+C23+C29+C38+C43+C44+C45+C46</f>
        <v>499155</v>
      </c>
      <c r="D52" s="20">
        <f>D17+D18+D19+D23+D29+D30+D38+D43+D44+D45+D46</f>
        <v>106637.49999999999</v>
      </c>
      <c r="E52" s="31">
        <f>D52/C52*100</f>
        <v>21.363604491590785</v>
      </c>
      <c r="F52" s="71" t="e">
        <f>SUM(F16,#REF!,#REF!)</f>
        <v>#REF!</v>
      </c>
      <c r="G52" s="2" t="e">
        <f t="shared" si="2"/>
        <v>#REF!</v>
      </c>
      <c r="L52" s="59"/>
    </row>
    <row r="53" spans="1:12" ht="15" customHeight="1">
      <c r="A53" s="58" t="s">
        <v>74</v>
      </c>
      <c r="B53" s="62" t="s">
        <v>67</v>
      </c>
      <c r="C53" s="30">
        <f>C54+C56</f>
        <v>498757</v>
      </c>
      <c r="D53" s="30">
        <f>D54+D55</f>
        <v>156898.69999999998</v>
      </c>
      <c r="E53" s="31">
        <f>D53/C53*100</f>
        <v>31.457944449902453</v>
      </c>
      <c r="F53" s="28"/>
      <c r="G53" s="22"/>
      <c r="L53" s="59"/>
    </row>
    <row r="54" spans="1:12" ht="12.75">
      <c r="A54" s="58" t="s">
        <v>115</v>
      </c>
      <c r="B54" s="62" t="s">
        <v>51</v>
      </c>
      <c r="C54" s="30">
        <v>498757</v>
      </c>
      <c r="D54" s="30">
        <v>156720.3</v>
      </c>
      <c r="E54" s="31">
        <f>D54/C54*100</f>
        <v>31.42217552836351</v>
      </c>
      <c r="F54" s="28"/>
      <c r="G54" s="22"/>
      <c r="L54" s="59"/>
    </row>
    <row r="55" spans="1:12" ht="12.75">
      <c r="A55" s="58" t="s">
        <v>116</v>
      </c>
      <c r="B55" s="62" t="s">
        <v>120</v>
      </c>
      <c r="C55" s="77">
        <v>0</v>
      </c>
      <c r="D55" s="30">
        <v>178.4</v>
      </c>
      <c r="E55" s="77">
        <v>0</v>
      </c>
      <c r="F55" s="28"/>
      <c r="G55" s="22"/>
      <c r="L55" s="59"/>
    </row>
    <row r="56" spans="1:12" ht="38.25">
      <c r="A56" s="56" t="s">
        <v>121</v>
      </c>
      <c r="B56" s="65" t="s">
        <v>122</v>
      </c>
      <c r="C56" s="77">
        <v>0</v>
      </c>
      <c r="D56" s="77">
        <v>0</v>
      </c>
      <c r="E56" s="77">
        <v>0</v>
      </c>
      <c r="F56" s="71">
        <f>SUM(F57:F60)</f>
        <v>335675</v>
      </c>
      <c r="G56" s="27">
        <f>D56/F56*100</f>
        <v>0</v>
      </c>
      <c r="K56" t="s">
        <v>66</v>
      </c>
      <c r="L56" s="59"/>
    </row>
    <row r="57" spans="1:7" ht="12.75" hidden="1">
      <c r="A57" s="3" t="s">
        <v>56</v>
      </c>
      <c r="B57" s="69" t="s">
        <v>60</v>
      </c>
      <c r="C57" s="20"/>
      <c r="D57" s="20"/>
      <c r="E57" s="31"/>
      <c r="F57" s="74">
        <v>13000</v>
      </c>
      <c r="G57" s="27"/>
    </row>
    <row r="58" spans="1:7" ht="12.75" hidden="1">
      <c r="A58" s="3" t="s">
        <v>57</v>
      </c>
      <c r="B58" s="64" t="s">
        <v>52</v>
      </c>
      <c r="C58" s="21">
        <f>35327.2-19621.7</f>
        <v>15705.499999999996</v>
      </c>
      <c r="D58" s="21">
        <f>24326.1-10658</f>
        <v>13668.099999999999</v>
      </c>
      <c r="E58" s="34">
        <f>D58/C58*100</f>
        <v>87.02747445162524</v>
      </c>
      <c r="F58" s="72">
        <v>219195</v>
      </c>
      <c r="G58" s="29">
        <f>D58/F58*100</f>
        <v>6.2355893154497135</v>
      </c>
    </row>
    <row r="59" spans="1:7" ht="12.75" hidden="1">
      <c r="A59" s="3" t="s">
        <v>58</v>
      </c>
      <c r="B59" s="64" t="s">
        <v>54</v>
      </c>
      <c r="C59" s="21">
        <f>121048.6-45474.9</f>
        <v>75573.70000000001</v>
      </c>
      <c r="D59" s="21">
        <f>102199.2-38873</f>
        <v>63326.2</v>
      </c>
      <c r="E59" s="34">
        <f>D59/C59*100</f>
        <v>83.7939653609655</v>
      </c>
      <c r="F59" s="72">
        <v>103154</v>
      </c>
      <c r="G59" s="29">
        <f>D59/F59*100</f>
        <v>61.389960641371154</v>
      </c>
    </row>
    <row r="60" spans="1:7" ht="12.75" hidden="1">
      <c r="A60" s="3" t="s">
        <v>59</v>
      </c>
      <c r="B60" s="64" t="s">
        <v>65</v>
      </c>
      <c r="C60" s="21">
        <f>904-437+1400</f>
        <v>1867</v>
      </c>
      <c r="D60" s="21">
        <f>2398-0</f>
        <v>2398</v>
      </c>
      <c r="E60" s="34">
        <f>D60/C60*100</f>
        <v>128.44134975897163</v>
      </c>
      <c r="F60" s="72">
        <v>326</v>
      </c>
      <c r="G60" s="29">
        <f>D60/F60*100</f>
        <v>735.5828220858896</v>
      </c>
    </row>
    <row r="61" spans="1:12" ht="19.5" customHeight="1">
      <c r="A61" s="3"/>
      <c r="B61" s="70" t="s">
        <v>55</v>
      </c>
      <c r="C61" s="30">
        <f>C52+C53</f>
        <v>997912</v>
      </c>
      <c r="D61" s="30">
        <f>D52+D53</f>
        <v>263536.19999999995</v>
      </c>
      <c r="E61" s="31">
        <f>D61/C61*100</f>
        <v>26.408761493999467</v>
      </c>
      <c r="F61" s="76" t="e">
        <f>F52+F56</f>
        <v>#REF!</v>
      </c>
      <c r="G61" s="27" t="e">
        <f>D61/F61*100</f>
        <v>#REF!</v>
      </c>
      <c r="L61" s="60"/>
    </row>
    <row r="62" spans="1:9" ht="15" customHeight="1">
      <c r="A62" s="12"/>
      <c r="B62" s="12"/>
      <c r="C62" s="18"/>
      <c r="D62" s="19"/>
      <c r="E62" s="13"/>
      <c r="F62" s="4"/>
      <c r="H62" s="13"/>
      <c r="I62" t="s">
        <v>66</v>
      </c>
    </row>
    <row r="63" spans="1:8" ht="15" customHeight="1">
      <c r="A63" s="12"/>
      <c r="B63" s="12"/>
      <c r="C63" s="18"/>
      <c r="D63" s="19"/>
      <c r="E63" s="13"/>
      <c r="F63" s="4"/>
      <c r="H63" s="13"/>
    </row>
    <row r="64" spans="1:8" ht="0" customHeight="1" hidden="1">
      <c r="A64" s="12"/>
      <c r="B64" s="12"/>
      <c r="C64" s="18"/>
      <c r="D64" s="19"/>
      <c r="E64" s="13" t="s">
        <v>66</v>
      </c>
      <c r="F64" s="4"/>
      <c r="H64" s="13"/>
    </row>
    <row r="65" spans="1:8" ht="2.25" customHeight="1" hidden="1">
      <c r="A65" s="12"/>
      <c r="B65" s="12"/>
      <c r="C65" s="18"/>
      <c r="D65" s="19"/>
      <c r="E65" s="13"/>
      <c r="F65" s="4"/>
      <c r="H65" s="13"/>
    </row>
    <row r="66" spans="1:8" ht="15" customHeight="1" hidden="1">
      <c r="A66" s="12"/>
      <c r="B66" s="12"/>
      <c r="C66" s="18"/>
      <c r="D66" s="19"/>
      <c r="E66" s="13"/>
      <c r="F66" s="4"/>
      <c r="H66" s="13"/>
    </row>
    <row r="67" spans="1:8" ht="15" customHeight="1" hidden="1">
      <c r="A67" s="12"/>
      <c r="B67" s="12"/>
      <c r="C67" s="18"/>
      <c r="D67" s="19"/>
      <c r="E67" s="13"/>
      <c r="F67" s="4"/>
      <c r="H67" s="13"/>
    </row>
    <row r="68" spans="1:8" ht="15" customHeight="1" hidden="1">
      <c r="A68" s="12"/>
      <c r="B68" s="12"/>
      <c r="C68" s="18"/>
      <c r="D68" s="19"/>
      <c r="E68" s="13"/>
      <c r="F68" s="4"/>
      <c r="H68" s="13"/>
    </row>
    <row r="69" spans="1:8" ht="15" customHeight="1" hidden="1">
      <c r="A69" s="12"/>
      <c r="B69" s="12"/>
      <c r="C69" s="18"/>
      <c r="D69" s="19"/>
      <c r="E69" s="13"/>
      <c r="F69" s="4"/>
      <c r="H69" s="13"/>
    </row>
    <row r="70" spans="1:8" ht="15" customHeight="1" hidden="1">
      <c r="A70" s="12"/>
      <c r="B70" s="12"/>
      <c r="C70" s="18"/>
      <c r="D70" s="19"/>
      <c r="E70" s="13"/>
      <c r="F70" s="4"/>
      <c r="H70" s="13"/>
    </row>
    <row r="71" spans="1:8" ht="15" customHeight="1" hidden="1">
      <c r="A71" s="12"/>
      <c r="B71" s="12"/>
      <c r="C71" s="18"/>
      <c r="D71" s="19"/>
      <c r="E71" s="13"/>
      <c r="F71" s="4"/>
      <c r="H71" s="13"/>
    </row>
    <row r="72" spans="1:8" ht="15" customHeight="1" hidden="1">
      <c r="A72" s="12"/>
      <c r="B72" s="12"/>
      <c r="C72" s="18"/>
      <c r="D72" s="19"/>
      <c r="E72" s="13"/>
      <c r="F72" s="4"/>
      <c r="H72" s="13"/>
    </row>
    <row r="73" spans="1:8" ht="15" customHeight="1" hidden="1">
      <c r="A73" s="12"/>
      <c r="B73" s="12"/>
      <c r="C73" s="18"/>
      <c r="D73" s="19"/>
      <c r="E73" s="13"/>
      <c r="F73" s="4"/>
      <c r="H73" s="13"/>
    </row>
    <row r="74" spans="1:8" ht="15" customHeight="1" hidden="1">
      <c r="A74" s="12"/>
      <c r="B74" s="12"/>
      <c r="C74" s="18"/>
      <c r="D74" s="19"/>
      <c r="E74" s="13"/>
      <c r="F74" s="4"/>
      <c r="H74" s="13"/>
    </row>
    <row r="75" spans="1:8" ht="15" customHeight="1" hidden="1">
      <c r="A75" s="12"/>
      <c r="B75" s="12"/>
      <c r="C75" s="18"/>
      <c r="D75" s="19"/>
      <c r="E75" s="13"/>
      <c r="F75" s="4"/>
      <c r="H75" s="13"/>
    </row>
    <row r="76" spans="1:8" ht="15" customHeight="1" hidden="1">
      <c r="A76" s="12"/>
      <c r="B76" s="12"/>
      <c r="C76" s="18"/>
      <c r="D76" s="19"/>
      <c r="E76" s="13"/>
      <c r="F76" s="4"/>
      <c r="H76" s="13"/>
    </row>
    <row r="77" spans="1:8" ht="15" customHeight="1" hidden="1">
      <c r="A77" s="12"/>
      <c r="B77" s="12"/>
      <c r="C77" s="18"/>
      <c r="D77" s="19"/>
      <c r="E77" s="13"/>
      <c r="F77" s="4"/>
      <c r="H77" s="13"/>
    </row>
    <row r="78" spans="1:8" ht="15" customHeight="1" hidden="1">
      <c r="A78" s="12"/>
      <c r="B78" s="12"/>
      <c r="C78" s="18"/>
      <c r="D78" s="19"/>
      <c r="E78" s="13"/>
      <c r="F78" s="4"/>
      <c r="H78" s="13"/>
    </row>
    <row r="79" spans="1:8" ht="15" customHeight="1">
      <c r="A79" s="12"/>
      <c r="B79" s="12"/>
      <c r="C79" s="18"/>
      <c r="D79" s="19"/>
      <c r="E79" s="13"/>
      <c r="F79" s="4"/>
      <c r="H79" s="13"/>
    </row>
    <row r="80" spans="1:8" ht="15" customHeight="1">
      <c r="A80" s="12"/>
      <c r="B80" s="12"/>
      <c r="C80" s="18"/>
      <c r="D80" s="19"/>
      <c r="E80" s="13"/>
      <c r="F80" s="4"/>
      <c r="H80" s="13"/>
    </row>
    <row r="81" spans="1:7" ht="15.75">
      <c r="A81" s="35" t="s">
        <v>68</v>
      </c>
      <c r="B81" s="81" t="s">
        <v>69</v>
      </c>
      <c r="C81" s="81"/>
      <c r="D81" s="81"/>
      <c r="E81" s="81"/>
      <c r="F81" s="81"/>
      <c r="G81" s="81"/>
    </row>
    <row r="82" spans="1:7" ht="12.75">
      <c r="A82" s="10"/>
      <c r="B82" s="11"/>
      <c r="C82" s="36"/>
      <c r="D82" s="36"/>
      <c r="E82" s="11"/>
      <c r="F82" s="37"/>
      <c r="G82" s="37"/>
    </row>
    <row r="83" spans="1:7" ht="12.75">
      <c r="A83" s="10"/>
      <c r="B83" s="11"/>
      <c r="C83" s="36"/>
      <c r="D83" s="36"/>
      <c r="E83" s="11" t="s">
        <v>0</v>
      </c>
      <c r="F83" s="37"/>
      <c r="G83" s="37"/>
    </row>
    <row r="84" spans="1:7" ht="12" customHeight="1">
      <c r="A84" s="82" t="s">
        <v>1</v>
      </c>
      <c r="B84" s="91" t="s">
        <v>70</v>
      </c>
      <c r="C84" s="88" t="s">
        <v>100</v>
      </c>
      <c r="D84" s="88" t="s">
        <v>118</v>
      </c>
      <c r="E84" s="89" t="s">
        <v>124</v>
      </c>
      <c r="F84" s="37"/>
      <c r="G84" s="37"/>
    </row>
    <row r="85" spans="1:7" ht="12.75">
      <c r="A85" s="83"/>
      <c r="B85" s="92"/>
      <c r="C85" s="88"/>
      <c r="D85" s="88"/>
      <c r="E85" s="89"/>
      <c r="F85" s="37"/>
      <c r="G85" s="37"/>
    </row>
    <row r="86" spans="1:5" ht="12.75">
      <c r="A86" s="84"/>
      <c r="B86" s="93"/>
      <c r="C86" s="88"/>
      <c r="D86" s="88"/>
      <c r="E86" s="89"/>
    </row>
    <row r="87" spans="1:5" ht="12.75">
      <c r="A87" s="1"/>
      <c r="B87" s="1" t="s">
        <v>71</v>
      </c>
      <c r="C87" s="38"/>
      <c r="D87" s="38"/>
      <c r="E87" s="2"/>
    </row>
    <row r="88" spans="1:11" ht="12.75">
      <c r="A88" s="8" t="s">
        <v>72</v>
      </c>
      <c r="B88" s="39" t="s">
        <v>73</v>
      </c>
      <c r="C88" s="45">
        <v>80121.7</v>
      </c>
      <c r="D88" s="45">
        <v>19343.3</v>
      </c>
      <c r="E88" s="46">
        <f aca="true" t="shared" si="3" ref="E88:E99">D88/C88*100</f>
        <v>24.142398376469796</v>
      </c>
      <c r="H88">
        <v>19566.962</v>
      </c>
      <c r="I88">
        <v>13121.576</v>
      </c>
      <c r="K88" s="79"/>
    </row>
    <row r="89" spans="1:9" ht="25.5">
      <c r="A89" s="44" t="s">
        <v>74</v>
      </c>
      <c r="B89" s="39" t="s">
        <v>75</v>
      </c>
      <c r="C89" s="45">
        <v>8977.7</v>
      </c>
      <c r="D89" s="45">
        <v>2213</v>
      </c>
      <c r="E89" s="46">
        <f t="shared" si="3"/>
        <v>24.649966026933402</v>
      </c>
      <c r="H89">
        <v>1734.377</v>
      </c>
      <c r="I89">
        <v>1319.943</v>
      </c>
    </row>
    <row r="90" spans="1:9" ht="12.75">
      <c r="A90" s="8" t="s">
        <v>76</v>
      </c>
      <c r="B90" s="39" t="s">
        <v>77</v>
      </c>
      <c r="C90" s="45">
        <v>21561.1</v>
      </c>
      <c r="D90" s="45">
        <v>5097</v>
      </c>
      <c r="E90" s="46">
        <f t="shared" si="3"/>
        <v>23.639795743259853</v>
      </c>
      <c r="H90">
        <v>1770</v>
      </c>
      <c r="I90">
        <v>1133.333</v>
      </c>
    </row>
    <row r="91" spans="1:9" ht="12.75">
      <c r="A91" s="8" t="s">
        <v>78</v>
      </c>
      <c r="B91" s="39" t="s">
        <v>79</v>
      </c>
      <c r="C91" s="45">
        <v>111319.9</v>
      </c>
      <c r="D91" s="45">
        <v>31637.7</v>
      </c>
      <c r="E91" s="46">
        <f t="shared" si="3"/>
        <v>28.420524991488495</v>
      </c>
      <c r="H91">
        <v>17863.903</v>
      </c>
      <c r="I91" s="51">
        <v>11181.746</v>
      </c>
    </row>
    <row r="92" spans="1:9" ht="12.75">
      <c r="A92" s="8" t="s">
        <v>80</v>
      </c>
      <c r="B92" s="39" t="s">
        <v>81</v>
      </c>
      <c r="C92" s="45">
        <v>5160.2</v>
      </c>
      <c r="D92" s="45">
        <v>410.8</v>
      </c>
      <c r="E92" s="46">
        <f t="shared" si="3"/>
        <v>7.960931746831519</v>
      </c>
      <c r="H92">
        <v>1539.26</v>
      </c>
      <c r="I92">
        <v>291.68</v>
      </c>
    </row>
    <row r="93" spans="1:9" ht="12.75">
      <c r="A93" s="8" t="s">
        <v>82</v>
      </c>
      <c r="B93" s="39" t="s">
        <v>83</v>
      </c>
      <c r="C93" s="45">
        <v>583336.4</v>
      </c>
      <c r="D93" s="45">
        <v>136366.6</v>
      </c>
      <c r="E93" s="46">
        <f t="shared" si="3"/>
        <v>23.377008532298003</v>
      </c>
      <c r="H93">
        <v>141768.779</v>
      </c>
      <c r="I93">
        <v>100146.405</v>
      </c>
    </row>
    <row r="94" spans="1:9" ht="25.5">
      <c r="A94" s="44" t="s">
        <v>84</v>
      </c>
      <c r="B94" s="39" t="s">
        <v>85</v>
      </c>
      <c r="C94" s="45">
        <v>49397.7</v>
      </c>
      <c r="D94" s="45">
        <v>10540.9</v>
      </c>
      <c r="E94" s="46">
        <f t="shared" si="3"/>
        <v>21.338847760118387</v>
      </c>
      <c r="H94">
        <v>10557.75</v>
      </c>
      <c r="I94">
        <v>8165.82</v>
      </c>
    </row>
    <row r="95" spans="1:9" ht="12.75">
      <c r="A95" s="8" t="s">
        <v>86</v>
      </c>
      <c r="B95" s="39" t="s">
        <v>87</v>
      </c>
      <c r="C95" s="45">
        <v>130145.1</v>
      </c>
      <c r="D95" s="45">
        <v>54036.4</v>
      </c>
      <c r="E95" s="46">
        <f t="shared" si="3"/>
        <v>41.52011869828369</v>
      </c>
      <c r="H95">
        <v>38923.964</v>
      </c>
      <c r="I95">
        <v>31731.134</v>
      </c>
    </row>
    <row r="96" spans="1:9" ht="12.75">
      <c r="A96" s="8" t="s">
        <v>88</v>
      </c>
      <c r="B96" s="39" t="s">
        <v>89</v>
      </c>
      <c r="C96" s="45">
        <v>53040.9</v>
      </c>
      <c r="D96" s="45">
        <v>7601.5</v>
      </c>
      <c r="E96" s="46">
        <f t="shared" si="3"/>
        <v>14.331393321003224</v>
      </c>
      <c r="H96">
        <v>9514.752</v>
      </c>
      <c r="I96">
        <v>6690.181</v>
      </c>
    </row>
    <row r="97" spans="1:9" ht="12.75">
      <c r="A97" s="8" t="s">
        <v>92</v>
      </c>
      <c r="B97" s="39" t="s">
        <v>93</v>
      </c>
      <c r="C97" s="45">
        <v>3952.9</v>
      </c>
      <c r="D97" s="45">
        <v>482.9</v>
      </c>
      <c r="E97" s="46">
        <f t="shared" si="3"/>
        <v>12.216347491714941</v>
      </c>
      <c r="H97">
        <v>630</v>
      </c>
      <c r="I97">
        <v>531.128</v>
      </c>
    </row>
    <row r="98" spans="1:9" ht="12.75">
      <c r="A98" s="8" t="s">
        <v>94</v>
      </c>
      <c r="B98" s="39" t="s">
        <v>95</v>
      </c>
      <c r="C98" s="45">
        <v>3800</v>
      </c>
      <c r="D98" s="45">
        <v>844.9</v>
      </c>
      <c r="E98" s="46">
        <f t="shared" si="3"/>
        <v>22.23421052631579</v>
      </c>
      <c r="H98">
        <v>1000</v>
      </c>
      <c r="I98">
        <v>1000</v>
      </c>
    </row>
    <row r="99" spans="1:9" ht="25.5">
      <c r="A99" s="44" t="s">
        <v>96</v>
      </c>
      <c r="B99" s="39" t="s">
        <v>97</v>
      </c>
      <c r="C99" s="45">
        <v>3440</v>
      </c>
      <c r="D99" s="45">
        <v>811.3</v>
      </c>
      <c r="E99" s="46">
        <f t="shared" si="3"/>
        <v>23.584302325581394</v>
      </c>
      <c r="H99">
        <v>600</v>
      </c>
      <c r="I99">
        <v>0</v>
      </c>
    </row>
    <row r="100" spans="1:5" ht="12.75">
      <c r="A100" s="3"/>
      <c r="B100" s="3"/>
      <c r="C100" s="47"/>
      <c r="D100" s="47"/>
      <c r="E100" s="48"/>
    </row>
    <row r="101" spans="1:9" ht="15">
      <c r="A101" s="3"/>
      <c r="B101" s="7" t="s">
        <v>90</v>
      </c>
      <c r="C101" s="49">
        <f>SUM(C88:C100)</f>
        <v>1054253.6</v>
      </c>
      <c r="D101" s="49">
        <f>SUM(D88:D100)</f>
        <v>269386.30000000005</v>
      </c>
      <c r="E101" s="50">
        <f>D101/C101*100</f>
        <v>25.552324412266653</v>
      </c>
      <c r="H101">
        <v>245469.747</v>
      </c>
      <c r="I101">
        <v>175312.946</v>
      </c>
    </row>
    <row r="102" spans="3:4" ht="12.75">
      <c r="C102" s="40"/>
      <c r="D102" s="40"/>
    </row>
    <row r="103" ht="12.75">
      <c r="D103" s="41"/>
    </row>
    <row r="104" ht="12.75">
      <c r="B104" s="42" t="s">
        <v>91</v>
      </c>
    </row>
    <row r="105" spans="2:5" ht="12.75">
      <c r="B105" s="42" t="s">
        <v>98</v>
      </c>
      <c r="C105" s="43"/>
      <c r="D105" s="43"/>
      <c r="E105" s="42"/>
    </row>
    <row r="106" spans="2:5" ht="12.75">
      <c r="B106" s="42"/>
      <c r="C106" s="43"/>
      <c r="D106" s="43"/>
      <c r="E106" s="42"/>
    </row>
    <row r="107" spans="2:5" ht="12.75">
      <c r="B107" s="42"/>
      <c r="C107" s="43"/>
      <c r="D107" s="43"/>
      <c r="E107" s="42"/>
    </row>
  </sheetData>
  <sheetProtection/>
  <mergeCells count="14">
    <mergeCell ref="B81:G81"/>
    <mergeCell ref="A84:A86"/>
    <mergeCell ref="B84:B86"/>
    <mergeCell ref="C84:C86"/>
    <mergeCell ref="D84:D86"/>
    <mergeCell ref="E84:E86"/>
    <mergeCell ref="B3:E4"/>
    <mergeCell ref="A9:E9"/>
    <mergeCell ref="A13:A15"/>
    <mergeCell ref="B13:B15"/>
    <mergeCell ref="D13:D15"/>
    <mergeCell ref="E13:E15"/>
    <mergeCell ref="C13:C15"/>
    <mergeCell ref="B6:E7"/>
  </mergeCells>
  <printOptions/>
  <pageMargins left="0.76" right="0.3937007874015748" top="0.43" bottom="0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Степан Г. Федяев</cp:lastModifiedBy>
  <cp:lastPrinted>2012-10-11T02:39:25Z</cp:lastPrinted>
  <dcterms:created xsi:type="dcterms:W3CDTF">2007-04-10T07:11:36Z</dcterms:created>
  <dcterms:modified xsi:type="dcterms:W3CDTF">2012-10-29T07:30:28Z</dcterms:modified>
  <cp:category/>
  <cp:version/>
  <cp:contentType/>
  <cp:contentStatus/>
</cp:coreProperties>
</file>