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0"/>
  </bookViews>
  <sheets>
    <sheet name="1  квартал" sheetId="1" r:id="rId1"/>
  </sheets>
  <definedNames/>
  <calcPr fullCalcOnLoad="1"/>
</workbook>
</file>

<file path=xl/sharedStrings.xml><?xml version="1.0" encoding="utf-8"?>
<sst xmlns="http://schemas.openxmlformats.org/spreadsheetml/2006/main" count="136" uniqueCount="125">
  <si>
    <t>тыс.руб.</t>
  </si>
  <si>
    <t>№№ п/п</t>
  </si>
  <si>
    <t xml:space="preserve"> Наименование доходов</t>
  </si>
  <si>
    <t>Налог на прибыль организаций</t>
  </si>
  <si>
    <t>Налог на доходы физических лиц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</si>
  <si>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</si>
  <si>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</si>
  <si>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</si>
  <si>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</si>
  <si>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</si>
  <si>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</si>
  <si>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Налоги на имущество</t>
  </si>
  <si>
    <t>.1.4.1</t>
  </si>
  <si>
    <t>Налог на имущество физических лиц</t>
  </si>
  <si>
    <t>.1.4.2</t>
  </si>
  <si>
    <t>.1.4.3</t>
  </si>
  <si>
    <t>Земельный налог ( с 1 января 2006 г)</t>
  </si>
  <si>
    <t>Государственная пошлина</t>
  </si>
  <si>
    <t>Задолженность и перерасчеты по отменен. налогам, сборам и иным обязат.платежам</t>
  </si>
  <si>
    <t>.1.6.1</t>
  </si>
  <si>
    <t>.1.6.2</t>
  </si>
  <si>
    <t>.1.6.3</t>
  </si>
  <si>
    <t>Налог с имущества в порядке наследования</t>
  </si>
  <si>
    <t>.1.6.4</t>
  </si>
  <si>
    <t>Земельный налог (до 1 января 2006 года)</t>
  </si>
  <si>
    <t>.1.6.5</t>
  </si>
  <si>
    <t>Налог с продаж</t>
  </si>
  <si>
    <t>.1.6.6</t>
  </si>
  <si>
    <t>Налог на рекламу</t>
  </si>
  <si>
    <t>.1.6.7</t>
  </si>
  <si>
    <t>Целевые сборы с граждан и предприятий, учрежд-й, орган-й на содерж. милиции, на благоустр. территор.</t>
  </si>
  <si>
    <t>Прочие местные налоги и сборы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</si>
  <si>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</si>
  <si>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</si>
  <si>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</si>
  <si>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</si>
  <si>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</si>
  <si>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</si>
  <si>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</si>
  <si>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</si>
  <si>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Плата за негат. воздействие на окружающ.среду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</si>
  <si>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</si>
  <si>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</si>
  <si>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</si>
  <si>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</si>
  <si>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</si>
  <si>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</si>
  <si>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</si>
  <si>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Прочие неналоговые доходы</t>
  </si>
  <si>
    <t xml:space="preserve">     субсидии</t>
  </si>
  <si>
    <t>%                              выпол.      плана</t>
  </si>
  <si>
    <t xml:space="preserve">     субвенции </t>
  </si>
  <si>
    <t>ВСЕГО ДОХОДОВ</t>
  </si>
  <si>
    <t>.4.1.</t>
  </si>
  <si>
    <t>.4.2.</t>
  </si>
  <si>
    <t>.4.3.</t>
  </si>
  <si>
    <t>.4.4.</t>
  </si>
  <si>
    <t xml:space="preserve">      дотации</t>
  </si>
  <si>
    <t xml:space="preserve">I. Исполнение доходной части бюджета </t>
  </si>
  <si>
    <t>Налог на игорный бизнес</t>
  </si>
  <si>
    <t>Поступило земельного налога</t>
  </si>
  <si>
    <t xml:space="preserve">Возврат земельного налога </t>
  </si>
  <si>
    <t>иные межбюджетные трансферты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</si>
  <si>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</si>
  <si>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</si>
  <si>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</si>
  <si>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>%                         выпол.      плана</t>
  </si>
  <si>
    <t xml:space="preserve">               РАСХОДЫ:</t>
  </si>
  <si>
    <t>1.</t>
  </si>
  <si>
    <t>Общегосударственные расходы</t>
  </si>
  <si>
    <t>2.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</si>
  <si>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</si>
  <si>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</si>
  <si>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</si>
  <si>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</si>
  <si>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</si>
  <si>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</si>
  <si>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</si>
  <si>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</si>
  <si>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</si>
  <si>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</si>
  <si>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8.</t>
  </si>
  <si>
    <t>9.</t>
  </si>
  <si>
    <t>Социальная политика</t>
  </si>
  <si>
    <t xml:space="preserve">    ИТОГО РАСХОДОВ</t>
  </si>
  <si>
    <t xml:space="preserve">Примечание: в представленной информации  учтены суммы субвенций, полученные из </t>
  </si>
  <si>
    <t>10.</t>
  </si>
  <si>
    <t>Физическая культура и спорт</t>
  </si>
  <si>
    <t>11.</t>
  </si>
  <si>
    <t>Средства массовой информации</t>
  </si>
  <si>
    <t>Обслуживание государственного и муниципального долга</t>
  </si>
  <si>
    <t>бюджета Республики Хакасия, суммы по безвозмездным поступлениям.</t>
  </si>
  <si>
    <t>Налоги на совокупный доход</t>
  </si>
  <si>
    <t>-</t>
  </si>
  <si>
    <t>Доходы от  оказания платных услуг (работ) и компенсации затрат бюджетов городских округов</t>
  </si>
  <si>
    <t>Доходы от реализации муниципального имущества и продажи земельных участков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</si>
  <si>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</si>
  <si>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</si>
  <si>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</si>
  <si>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</si>
  <si>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</si>
  <si>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</si>
  <si>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</si>
  <si>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</si>
  <si>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</si>
  <si>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</si>
  <si>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</si>
  <si>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</si>
  <si>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</si>
  <si>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</si>
  <si>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Безвозмездные поступления от других бюджетов</t>
  </si>
  <si>
    <t>Доходы от использования имущества, находяще-гося в  государ. и муницип. собственности</t>
  </si>
  <si>
    <t>2.3</t>
  </si>
  <si>
    <t>Прочие безвозмездные поступления (спонсорские средства)</t>
  </si>
  <si>
    <t>Возврат остатков субсидий, субвенций и иных межбюджетных трансфертов прошлых лет</t>
  </si>
  <si>
    <t>Культура, кинематография</t>
  </si>
  <si>
    <t>План                 2014 год</t>
  </si>
  <si>
    <t>Исполнено             1 квартал 2014 г.</t>
  </si>
  <si>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01.01.2014г. - 31.03.2014г.</t>
  </si>
  <si>
    <t xml:space="preserve">Основание: Решение Совета депутатов муниципального образования город Саяногорск № 107 от 24.12.2013г. "О бюджете муниципального образования город Саяногорск на 2014 год и на плановый период 2015 и 2016 годов "
(в редакции решения №3 от 28.02.2014 г.) </t>
  </si>
  <si>
    <t>План                   2014 год</t>
  </si>
  <si>
    <t>Исполнено         1 квартал 2014 г.</t>
  </si>
  <si>
    <t>НАЛОГОВЫЕ И НЕНАЛОГОВЫЕ ДОХОДЫ :</t>
  </si>
  <si>
    <t>Акцизы по подакцизным товарам</t>
  </si>
  <si>
    <t xml:space="preserve">БЕЗВОЗМЕЗДНЫЕ ПОСТУПЛЕНИЯ: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</si>
</sst>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.0_р_._-;\-* #,##0.0_р_._-;_-* &quot;-&quot;_р_._-;_-@_-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_-* #,##0.0_р_._-;\-* #,##0.0_р_._-;_-* &quot;-&quot;?_р_._-;_-@_-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41" fontId="0" fillId="0" borderId="0" xfId="0" applyNumberFormat="1" applyAlignment="1">
      <alignment/>
    </xf>
    <xf numFmtId="41" fontId="0" fillId="0" borderId="0" xfId="2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166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41" fontId="0" fillId="0" borderId="0" xfId="2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167" fontId="1" fillId="0" borderId="1" xfId="21" applyNumberFormat="1" applyFont="1" applyBorder="1" applyAlignment="1">
      <alignment/>
    </xf>
    <xf numFmtId="41" fontId="1" fillId="0" borderId="1" xfId="21" applyFont="1" applyBorder="1" applyAlignment="1">
      <alignment/>
    </xf>
    <xf numFmtId="167" fontId="1" fillId="0" borderId="2" xfId="21" applyNumberFormat="1" applyFont="1" applyBorder="1" applyAlignment="1">
      <alignment/>
    </xf>
    <xf numFmtId="167" fontId="0" fillId="0" borderId="2" xfId="21" applyNumberFormat="1" applyFont="1" applyBorder="1" applyAlignment="1">
      <alignment/>
    </xf>
    <xf numFmtId="167" fontId="0" fillId="0" borderId="1" xfId="21" applyNumberFormat="1" applyFont="1" applyBorder="1" applyAlignment="1">
      <alignment/>
    </xf>
    <xf numFmtId="166" fontId="0" fillId="0" borderId="1" xfId="0" applyNumberFormat="1" applyBorder="1" applyAlignment="1">
      <alignment/>
    </xf>
    <xf numFmtId="41" fontId="0" fillId="0" borderId="1" xfId="21" applyFont="1" applyBorder="1" applyAlignment="1">
      <alignment/>
    </xf>
    <xf numFmtId="167" fontId="0" fillId="0" borderId="2" xfId="21" applyNumberFormat="1" applyBorder="1" applyAlignment="1">
      <alignment/>
    </xf>
    <xf numFmtId="167" fontId="0" fillId="0" borderId="1" xfId="21" applyNumberFormat="1" applyBorder="1" applyAlignment="1">
      <alignment/>
    </xf>
    <xf numFmtId="41" fontId="0" fillId="0" borderId="1" xfId="21" applyBorder="1" applyAlignment="1">
      <alignment/>
    </xf>
    <xf numFmtId="41" fontId="0" fillId="0" borderId="1" xfId="21" applyFont="1" applyBorder="1" applyAlignment="1">
      <alignment/>
    </xf>
    <xf numFmtId="41" fontId="1" fillId="0" borderId="2" xfId="21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2" xfId="21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41" fontId="0" fillId="0" borderId="2" xfId="21" applyBorder="1" applyAlignment="1">
      <alignment/>
    </xf>
    <xf numFmtId="0" fontId="1" fillId="0" borderId="1" xfId="0" applyFont="1" applyBorder="1" applyAlignment="1">
      <alignment horizontal="left"/>
    </xf>
    <xf numFmtId="41" fontId="0" fillId="0" borderId="3" xfId="21" applyBorder="1" applyAlignment="1">
      <alignment/>
    </xf>
    <xf numFmtId="166" fontId="0" fillId="0" borderId="1" xfId="0" applyNumberFormat="1" applyFont="1" applyBorder="1" applyAlignment="1">
      <alignment horizontal="right"/>
    </xf>
    <xf numFmtId="167" fontId="1" fillId="0" borderId="1" xfId="21" applyNumberFormat="1" applyFont="1" applyBorder="1" applyAlignment="1">
      <alignment/>
    </xf>
    <xf numFmtId="41" fontId="1" fillId="0" borderId="1" xfId="21" applyFont="1" applyBorder="1" applyAlignment="1">
      <alignment/>
    </xf>
    <xf numFmtId="167" fontId="1" fillId="0" borderId="2" xfId="21" applyNumberFormat="1" applyFont="1" applyBorder="1" applyAlignment="1">
      <alignment/>
    </xf>
    <xf numFmtId="166" fontId="1" fillId="0" borderId="1" xfId="0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0" fillId="0" borderId="1" xfId="0" applyNumberFormat="1" applyFont="1" applyBorder="1" applyAlignment="1">
      <alignment horizontal="right" indent="1"/>
    </xf>
    <xf numFmtId="166" fontId="1" fillId="0" borderId="4" xfId="0" applyNumberFormat="1" applyFont="1" applyBorder="1" applyAlignment="1">
      <alignment horizontal="right" indent="1"/>
    </xf>
    <xf numFmtId="166" fontId="0" fillId="0" borderId="1" xfId="0" applyNumberFormat="1" applyFont="1" applyBorder="1" applyAlignment="1">
      <alignment horizontal="right" indent="1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41" fontId="1" fillId="0" borderId="1" xfId="21" applyFont="1" applyFill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67" fontId="1" fillId="0" borderId="2" xfId="21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1" fillId="0" borderId="5" xfId="0" applyNumberFormat="1" applyFont="1" applyBorder="1" applyAlignment="1">
      <alignment/>
    </xf>
    <xf numFmtId="167" fontId="1" fillId="0" borderId="2" xfId="21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21" applyNumberFormat="1" applyFont="1" applyBorder="1" applyAlignment="1">
      <alignment/>
    </xf>
    <xf numFmtId="166" fontId="1" fillId="0" borderId="0" xfId="0" applyNumberFormat="1" applyFont="1" applyBorder="1" applyAlignment="1">
      <alignment horizontal="right" indent="1"/>
    </xf>
    <xf numFmtId="41" fontId="1" fillId="0" borderId="0" xfId="2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6.375" style="0" customWidth="1"/>
    <col min="2" max="2" width="47.25390625" style="0" customWidth="1"/>
    <col min="3" max="3" width="12.875" style="18" customWidth="1"/>
    <col min="4" max="4" width="12.625" style="18" customWidth="1"/>
    <col min="5" max="5" width="11.25390625" style="0" customWidth="1"/>
    <col min="6" max="6" width="10.625" style="0" hidden="1" customWidth="1"/>
    <col min="7" max="7" width="7.25390625" style="0" hidden="1" customWidth="1"/>
    <col min="8" max="8" width="12.00390625" style="0" hidden="1" customWidth="1"/>
    <col min="9" max="9" width="14.25390625" style="0" hidden="1" customWidth="1"/>
    <col min="10" max="10" width="13.75390625" style="0" hidden="1" customWidth="1"/>
  </cols>
  <sheetData>
    <row r="2" spans="1:8" ht="12.75">
      <c r="A2" s="14"/>
      <c r="B2" s="14"/>
      <c r="C2" s="19"/>
      <c r="D2" s="19"/>
      <c r="E2" s="10"/>
      <c r="F2" s="9"/>
      <c r="G2" s="10"/>
      <c r="H2" s="10"/>
    </row>
    <row r="3" spans="1:8" ht="19.5" customHeight="1">
      <c r="A3" s="14"/>
      <c r="B3" s="94" t="s">
        <v>118</v>
      </c>
      <c r="C3" s="94"/>
      <c r="D3" s="94"/>
      <c r="E3" s="94"/>
      <c r="F3" s="9"/>
      <c r="G3" s="10"/>
      <c r="H3" s="10"/>
    </row>
    <row r="4" spans="1:8" ht="30" customHeight="1">
      <c r="A4" s="14"/>
      <c r="B4" s="94"/>
      <c r="C4" s="94"/>
      <c r="D4" s="94"/>
      <c r="E4" s="94"/>
      <c r="F4" s="9"/>
      <c r="G4" s="10"/>
      <c r="H4" s="10"/>
    </row>
    <row r="5" spans="1:8" ht="12.75">
      <c r="A5" s="14"/>
      <c r="B5" s="14"/>
      <c r="C5" s="19"/>
      <c r="D5" s="19"/>
      <c r="E5" s="10"/>
      <c r="F5" s="9"/>
      <c r="G5" s="10"/>
      <c r="H5" s="10"/>
    </row>
    <row r="6" spans="1:8" ht="12.75">
      <c r="A6" s="14"/>
      <c r="B6" s="98" t="s">
        <v>119</v>
      </c>
      <c r="C6" s="98"/>
      <c r="D6" s="98"/>
      <c r="E6" s="98"/>
      <c r="F6" s="9"/>
      <c r="G6" s="10"/>
      <c r="H6" s="10"/>
    </row>
    <row r="7" spans="1:8" ht="44.25" customHeight="1">
      <c r="A7" s="14"/>
      <c r="B7" s="98"/>
      <c r="C7" s="98"/>
      <c r="D7" s="98"/>
      <c r="E7" s="98"/>
      <c r="F7" s="9"/>
      <c r="G7" s="10"/>
      <c r="H7" s="10"/>
    </row>
    <row r="8" spans="1:8" ht="24" customHeight="1">
      <c r="A8" s="14"/>
      <c r="B8" s="15"/>
      <c r="C8" s="15"/>
      <c r="D8" s="15"/>
      <c r="E8" s="15"/>
      <c r="F8" s="9"/>
      <c r="G8" s="10"/>
      <c r="H8" s="10"/>
    </row>
    <row r="9" spans="1:8" ht="15" customHeight="1">
      <c r="A9" s="83" t="s">
        <v>58</v>
      </c>
      <c r="B9" s="83"/>
      <c r="C9" s="83"/>
      <c r="D9" s="83"/>
      <c r="E9" s="83"/>
      <c r="F9" s="8"/>
      <c r="H9" s="16"/>
    </row>
    <row r="10" spans="1:8" ht="15" customHeight="1">
      <c r="A10" s="13"/>
      <c r="B10" s="13"/>
      <c r="C10" s="21"/>
      <c r="D10" s="21"/>
      <c r="E10" s="13"/>
      <c r="F10" s="8"/>
      <c r="H10" s="16"/>
    </row>
    <row r="11" spans="1:8" ht="15" customHeight="1">
      <c r="A11" s="14"/>
      <c r="B11" s="14"/>
      <c r="C11" s="20"/>
      <c r="E11" s="67" t="s">
        <v>0</v>
      </c>
      <c r="F11" s="8"/>
      <c r="H11" s="16"/>
    </row>
    <row r="12" spans="1:8" ht="15" customHeight="1">
      <c r="A12" s="84" t="s">
        <v>1</v>
      </c>
      <c r="B12" s="87" t="s">
        <v>2</v>
      </c>
      <c r="C12" s="90" t="s">
        <v>120</v>
      </c>
      <c r="D12" s="90" t="s">
        <v>121</v>
      </c>
      <c r="E12" s="95" t="s">
        <v>50</v>
      </c>
      <c r="F12" s="8"/>
      <c r="H12" s="16"/>
    </row>
    <row r="13" spans="1:8" ht="15" customHeight="1">
      <c r="A13" s="85"/>
      <c r="B13" s="88"/>
      <c r="C13" s="91"/>
      <c r="D13" s="91"/>
      <c r="E13" s="96"/>
      <c r="F13" s="8"/>
      <c r="H13" s="16"/>
    </row>
    <row r="14" spans="1:8" ht="15" customHeight="1">
      <c r="A14" s="86"/>
      <c r="B14" s="89"/>
      <c r="C14" s="92"/>
      <c r="D14" s="92"/>
      <c r="E14" s="97"/>
      <c r="F14" s="8"/>
      <c r="H14" s="16"/>
    </row>
    <row r="15" spans="1:7" ht="12.75">
      <c r="A15" s="1" t="s">
        <v>68</v>
      </c>
      <c r="B15" s="82" t="s">
        <v>122</v>
      </c>
      <c r="C15" s="22">
        <f>SUM(C16,C17,C18,C22,C28,C29,C37,C42,C44,C45,C49,C43)</f>
        <v>398541</v>
      </c>
      <c r="D15" s="22">
        <f>SUM(D16,D17,D18,D22,D28,D29,D37,D42,D44,D45,D49,D43)</f>
        <v>86916.99999999999</v>
      </c>
      <c r="E15" s="45">
        <f aca="true" t="shared" si="0" ref="E15:E20">D15/C15*100</f>
        <v>21.808797589206627</v>
      </c>
      <c r="F15" s="23">
        <f>F16+F17+F18+F22+F28+F29+F37+F42+F43+F44+F45+F49</f>
        <v>171243</v>
      </c>
      <c r="G15" s="2">
        <f aca="true" t="shared" si="1" ref="G15:G21">D15/F15*100</f>
        <v>50.75652727410754</v>
      </c>
    </row>
    <row r="16" spans="1:7" ht="12.75">
      <c r="A16" s="69" t="s">
        <v>96</v>
      </c>
      <c r="B16" s="1" t="s">
        <v>4</v>
      </c>
      <c r="C16" s="24">
        <v>153407</v>
      </c>
      <c r="D16" s="22">
        <v>32460.7</v>
      </c>
      <c r="E16" s="45">
        <f t="shared" si="0"/>
        <v>21.15985580840509</v>
      </c>
      <c r="F16" s="23">
        <v>35192</v>
      </c>
      <c r="G16" s="2">
        <f t="shared" si="1"/>
        <v>92.23886110479654</v>
      </c>
    </row>
    <row r="17" spans="1:7" ht="12.75">
      <c r="A17" s="69" t="s">
        <v>97</v>
      </c>
      <c r="B17" s="1" t="s">
        <v>123</v>
      </c>
      <c r="C17" s="24">
        <v>1349.4</v>
      </c>
      <c r="D17" s="22">
        <v>287.1</v>
      </c>
      <c r="E17" s="45">
        <f t="shared" si="0"/>
        <v>21.276122721209425</v>
      </c>
      <c r="F17" s="23">
        <v>81829</v>
      </c>
      <c r="G17" s="2">
        <f t="shared" si="1"/>
        <v>0.3508536093560963</v>
      </c>
    </row>
    <row r="18" spans="1:7" ht="12" customHeight="1">
      <c r="A18" s="69" t="s">
        <v>98</v>
      </c>
      <c r="B18" s="1" t="s">
        <v>92</v>
      </c>
      <c r="C18" s="24">
        <v>38421.4</v>
      </c>
      <c r="D18" s="22">
        <v>8825</v>
      </c>
      <c r="E18" s="45">
        <f t="shared" si="0"/>
        <v>22.968970417527732</v>
      </c>
      <c r="F18" s="23">
        <f>SUM(F19:F21)</f>
        <v>18950</v>
      </c>
      <c r="G18" s="2">
        <f t="shared" si="1"/>
        <v>46.56992084432718</v>
      </c>
    </row>
    <row r="19" spans="1:7" ht="12.75" customHeight="1" hidden="1">
      <c r="A19" s="70" t="s">
        <v>5</v>
      </c>
      <c r="B19" s="3" t="s">
        <v>6</v>
      </c>
      <c r="C19" s="25"/>
      <c r="D19" s="26"/>
      <c r="E19" s="46" t="e">
        <f t="shared" si="0"/>
        <v>#DIV/0!</v>
      </c>
      <c r="F19" s="28">
        <v>6543</v>
      </c>
      <c r="G19" s="27">
        <f t="shared" si="1"/>
        <v>0</v>
      </c>
    </row>
    <row r="20" spans="1:7" ht="12.75" customHeight="1" hidden="1">
      <c r="A20" s="70" t="s">
        <v>7</v>
      </c>
      <c r="B20" s="3" t="s">
        <v>8</v>
      </c>
      <c r="C20" s="25"/>
      <c r="D20" s="26"/>
      <c r="E20" s="46" t="e">
        <f t="shared" si="0"/>
        <v>#DIV/0!</v>
      </c>
      <c r="F20" s="28">
        <v>12552</v>
      </c>
      <c r="G20" s="27">
        <f t="shared" si="1"/>
        <v>0</v>
      </c>
    </row>
    <row r="21" spans="1:7" ht="12.75" customHeight="1" hidden="1">
      <c r="A21" s="70" t="s">
        <v>9</v>
      </c>
      <c r="B21" s="3" t="s">
        <v>10</v>
      </c>
      <c r="C21" s="25"/>
      <c r="D21" s="26"/>
      <c r="E21" s="46"/>
      <c r="F21" s="28">
        <v>-145</v>
      </c>
      <c r="G21" s="27">
        <f t="shared" si="1"/>
        <v>0</v>
      </c>
    </row>
    <row r="22" spans="1:7" ht="12.75">
      <c r="A22" s="69" t="s">
        <v>99</v>
      </c>
      <c r="B22" s="1" t="s">
        <v>11</v>
      </c>
      <c r="C22" s="24">
        <v>125796</v>
      </c>
      <c r="D22" s="22">
        <v>27687</v>
      </c>
      <c r="E22" s="45">
        <f>D22/C22*100</f>
        <v>22.009443861490034</v>
      </c>
      <c r="F22" s="23">
        <f>SUM(F23:F25)</f>
        <v>-2093</v>
      </c>
      <c r="G22" s="27"/>
    </row>
    <row r="23" spans="1:7" ht="12.75" customHeight="1" hidden="1">
      <c r="A23" s="71" t="s">
        <v>12</v>
      </c>
      <c r="B23" s="4" t="s">
        <v>13</v>
      </c>
      <c r="C23" s="29"/>
      <c r="D23" s="30"/>
      <c r="E23" s="46" t="e">
        <f>D23/C23*100</f>
        <v>#DIV/0!</v>
      </c>
      <c r="F23" s="31">
        <v>816</v>
      </c>
      <c r="G23" s="27">
        <f>D23/F23*100</f>
        <v>0</v>
      </c>
    </row>
    <row r="24" spans="1:7" ht="12.75" customHeight="1" hidden="1">
      <c r="A24" s="71" t="s">
        <v>14</v>
      </c>
      <c r="B24" s="4" t="s">
        <v>59</v>
      </c>
      <c r="C24" s="29"/>
      <c r="D24" s="29"/>
      <c r="E24" s="46"/>
      <c r="F24" s="31">
        <v>2737</v>
      </c>
      <c r="G24" s="27">
        <f>D24/F24*100</f>
        <v>0</v>
      </c>
    </row>
    <row r="25" spans="1:7" ht="12.75" customHeight="1" hidden="1">
      <c r="A25" s="71" t="s">
        <v>15</v>
      </c>
      <c r="B25" s="4" t="s">
        <v>16</v>
      </c>
      <c r="C25" s="29"/>
      <c r="D25" s="29"/>
      <c r="E25" s="46" t="e">
        <f>D25/C25*100</f>
        <v>#DIV/0!</v>
      </c>
      <c r="F25" s="32">
        <f>F26+F27</f>
        <v>-5646</v>
      </c>
      <c r="G25" s="27"/>
    </row>
    <row r="26" spans="1:7" ht="12.75" customHeight="1" hidden="1">
      <c r="A26" s="71"/>
      <c r="B26" s="4" t="s">
        <v>60</v>
      </c>
      <c r="C26" s="29"/>
      <c r="D26" s="30"/>
      <c r="E26" s="46"/>
      <c r="F26" s="32">
        <v>25975</v>
      </c>
      <c r="G26" s="27">
        <f>D26/F26*100</f>
        <v>0</v>
      </c>
    </row>
    <row r="27" spans="1:7" ht="12.75" customHeight="1" hidden="1">
      <c r="A27" s="71"/>
      <c r="B27" s="4" t="s">
        <v>61</v>
      </c>
      <c r="C27" s="29"/>
      <c r="D27" s="30"/>
      <c r="E27" s="46"/>
      <c r="F27" s="32">
        <v>-31621</v>
      </c>
      <c r="G27" s="27">
        <f>D27/F27*100</f>
        <v>0</v>
      </c>
    </row>
    <row r="28" spans="1:7" ht="12.75">
      <c r="A28" s="69" t="s">
        <v>100</v>
      </c>
      <c r="B28" s="1" t="s">
        <v>17</v>
      </c>
      <c r="C28" s="24">
        <v>6891</v>
      </c>
      <c r="D28" s="22">
        <v>2062.9</v>
      </c>
      <c r="E28" s="45">
        <f>D28/C28*100</f>
        <v>29.936148599622697</v>
      </c>
      <c r="F28" s="23">
        <v>2976</v>
      </c>
      <c r="G28" s="2">
        <f>D28/F28*100</f>
        <v>69.31787634408603</v>
      </c>
    </row>
    <row r="29" spans="1:7" ht="26.25" customHeight="1">
      <c r="A29" s="72" t="s">
        <v>101</v>
      </c>
      <c r="B29" s="5" t="s">
        <v>18</v>
      </c>
      <c r="C29" s="68" t="s">
        <v>93</v>
      </c>
      <c r="D29" s="68" t="s">
        <v>93</v>
      </c>
      <c r="E29" s="45" t="s">
        <v>93</v>
      </c>
      <c r="F29" s="33">
        <f>SUM(F30:F36)</f>
        <v>68</v>
      </c>
      <c r="G29" s="2" t="e">
        <f>D29/F29*100</f>
        <v>#VALUE!</v>
      </c>
    </row>
    <row r="30" spans="1:7" ht="12.75" customHeight="1" hidden="1">
      <c r="A30" s="71" t="s">
        <v>19</v>
      </c>
      <c r="B30" s="4" t="s">
        <v>3</v>
      </c>
      <c r="C30" s="29"/>
      <c r="D30" s="30"/>
      <c r="E30" s="47"/>
      <c r="F30" s="31"/>
      <c r="G30" s="2"/>
    </row>
    <row r="31" spans="1:7" ht="12.75" customHeight="1" hidden="1">
      <c r="A31" s="70" t="s">
        <v>20</v>
      </c>
      <c r="B31" s="4" t="s">
        <v>22</v>
      </c>
      <c r="C31" s="29"/>
      <c r="D31" s="30"/>
      <c r="E31" s="47"/>
      <c r="F31" s="31"/>
      <c r="G31" s="2"/>
    </row>
    <row r="32" spans="1:7" ht="12.75" customHeight="1" hidden="1">
      <c r="A32" s="70" t="s">
        <v>21</v>
      </c>
      <c r="B32" s="4" t="s">
        <v>24</v>
      </c>
      <c r="C32" s="29"/>
      <c r="D32" s="30"/>
      <c r="E32" s="47"/>
      <c r="F32" s="31">
        <v>63</v>
      </c>
      <c r="G32" s="34">
        <f>D32/F32*100</f>
        <v>0</v>
      </c>
    </row>
    <row r="33" spans="1:7" ht="12.75" customHeight="1" hidden="1">
      <c r="A33" s="70" t="s">
        <v>23</v>
      </c>
      <c r="B33" s="3" t="s">
        <v>26</v>
      </c>
      <c r="C33" s="25"/>
      <c r="D33" s="26"/>
      <c r="E33" s="47"/>
      <c r="F33" s="28">
        <v>4</v>
      </c>
      <c r="G33" s="34">
        <f>D33/F33*100</f>
        <v>0</v>
      </c>
    </row>
    <row r="34" spans="1:7" ht="12.75" customHeight="1" hidden="1">
      <c r="A34" s="71" t="s">
        <v>25</v>
      </c>
      <c r="B34" s="4" t="s">
        <v>28</v>
      </c>
      <c r="C34" s="29"/>
      <c r="D34" s="30"/>
      <c r="E34" s="47"/>
      <c r="F34" s="31"/>
      <c r="G34" s="34"/>
    </row>
    <row r="35" spans="1:7" ht="39" customHeight="1" hidden="1">
      <c r="A35" s="73" t="s">
        <v>27</v>
      </c>
      <c r="B35" s="6" t="s">
        <v>30</v>
      </c>
      <c r="C35" s="29"/>
      <c r="D35" s="30"/>
      <c r="E35" s="47"/>
      <c r="F35" s="31"/>
      <c r="G35" s="34"/>
    </row>
    <row r="36" spans="1:7" ht="12.75" customHeight="1" hidden="1">
      <c r="A36" s="71" t="s">
        <v>29</v>
      </c>
      <c r="B36" s="4" t="s">
        <v>31</v>
      </c>
      <c r="C36" s="29"/>
      <c r="D36" s="30"/>
      <c r="E36" s="47"/>
      <c r="F36" s="31">
        <v>1</v>
      </c>
      <c r="G36" s="34">
        <f>D36/F36*100</f>
        <v>0</v>
      </c>
    </row>
    <row r="37" spans="1:7" ht="26.25" customHeight="1">
      <c r="A37" s="69" t="s">
        <v>102</v>
      </c>
      <c r="B37" s="5" t="s">
        <v>111</v>
      </c>
      <c r="C37" s="24">
        <v>40590</v>
      </c>
      <c r="D37" s="22">
        <v>9697.9</v>
      </c>
      <c r="E37" s="45">
        <f>D37/C37*100</f>
        <v>23.892338014289233</v>
      </c>
      <c r="F37" s="23">
        <f>SUM(F39:F41)</f>
        <v>20866</v>
      </c>
      <c r="G37" s="2">
        <f>D37/F37*100</f>
        <v>46.47704399501581</v>
      </c>
    </row>
    <row r="38" spans="1:7" ht="12.75" customHeight="1" hidden="1">
      <c r="A38" s="71" t="s">
        <v>32</v>
      </c>
      <c r="B38" s="7" t="s">
        <v>33</v>
      </c>
      <c r="C38" s="25"/>
      <c r="D38" s="26"/>
      <c r="E38" s="46"/>
      <c r="F38" s="23"/>
      <c r="G38" s="2"/>
    </row>
    <row r="39" spans="1:7" ht="12.75" customHeight="1" hidden="1">
      <c r="A39" s="71" t="s">
        <v>34</v>
      </c>
      <c r="B39" s="4" t="s">
        <v>35</v>
      </c>
      <c r="C39" s="29"/>
      <c r="D39" s="30"/>
      <c r="E39" s="46" t="e">
        <f aca="true" t="shared" si="2" ref="E39:E48">D39/C39*100</f>
        <v>#DIV/0!</v>
      </c>
      <c r="F39" s="31">
        <v>13347</v>
      </c>
      <c r="G39" s="27">
        <f aca="true" t="shared" si="3" ref="G39:G51">D39/F39*100</f>
        <v>0</v>
      </c>
    </row>
    <row r="40" spans="1:7" ht="12.75" customHeight="1" hidden="1">
      <c r="A40" s="71" t="s">
        <v>36</v>
      </c>
      <c r="B40" s="4" t="s">
        <v>37</v>
      </c>
      <c r="C40" s="35"/>
      <c r="D40" s="30"/>
      <c r="E40" s="46" t="e">
        <f t="shared" si="2"/>
        <v>#DIV/0!</v>
      </c>
      <c r="F40" s="31">
        <v>7325</v>
      </c>
      <c r="G40" s="27">
        <f t="shared" si="3"/>
        <v>0</v>
      </c>
    </row>
    <row r="41" spans="1:7" ht="39" customHeight="1" hidden="1">
      <c r="A41" s="73" t="s">
        <v>38</v>
      </c>
      <c r="B41" s="6" t="s">
        <v>39</v>
      </c>
      <c r="C41" s="29"/>
      <c r="D41" s="30"/>
      <c r="E41" s="46" t="e">
        <f t="shared" si="2"/>
        <v>#DIV/0!</v>
      </c>
      <c r="F41" s="31">
        <v>194</v>
      </c>
      <c r="G41" s="27">
        <f t="shared" si="3"/>
        <v>0</v>
      </c>
    </row>
    <row r="42" spans="1:7" ht="12.75">
      <c r="A42" s="69" t="s">
        <v>103</v>
      </c>
      <c r="B42" s="1" t="s">
        <v>40</v>
      </c>
      <c r="C42" s="24">
        <v>6415</v>
      </c>
      <c r="D42" s="22">
        <v>1223</v>
      </c>
      <c r="E42" s="45">
        <f t="shared" si="2"/>
        <v>19.06469212782541</v>
      </c>
      <c r="F42" s="23">
        <v>1496</v>
      </c>
      <c r="G42" s="2">
        <f t="shared" si="3"/>
        <v>81.75133689839572</v>
      </c>
    </row>
    <row r="43" spans="1:7" ht="36" customHeight="1">
      <c r="A43" s="69" t="s">
        <v>104</v>
      </c>
      <c r="B43" s="5" t="s">
        <v>94</v>
      </c>
      <c r="C43" s="44">
        <v>7271.2</v>
      </c>
      <c r="D43" s="22">
        <v>1800</v>
      </c>
      <c r="E43" s="45">
        <f t="shared" si="2"/>
        <v>24.755198591704257</v>
      </c>
      <c r="F43" s="23">
        <v>956</v>
      </c>
      <c r="G43" s="2">
        <f t="shared" si="3"/>
        <v>188.28451882845187</v>
      </c>
    </row>
    <row r="44" spans="1:7" ht="27" customHeight="1">
      <c r="A44" s="69" t="s">
        <v>105</v>
      </c>
      <c r="B44" s="5" t="s">
        <v>95</v>
      </c>
      <c r="C44" s="24">
        <v>15200</v>
      </c>
      <c r="D44" s="22">
        <v>2339.1</v>
      </c>
      <c r="E44" s="45">
        <f t="shared" si="2"/>
        <v>15.388815789473684</v>
      </c>
      <c r="F44" s="23">
        <v>6710</v>
      </c>
      <c r="G44" s="2">
        <f t="shared" si="3"/>
        <v>34.85991058122205</v>
      </c>
    </row>
    <row r="45" spans="1:7" ht="12.75">
      <c r="A45" s="69" t="s">
        <v>106</v>
      </c>
      <c r="B45" s="5" t="s">
        <v>41</v>
      </c>
      <c r="C45" s="22">
        <v>3200</v>
      </c>
      <c r="D45" s="22">
        <v>559.9</v>
      </c>
      <c r="E45" s="45">
        <f t="shared" si="2"/>
        <v>17.496875</v>
      </c>
      <c r="F45" s="23">
        <v>4031</v>
      </c>
      <c r="G45" s="2">
        <f t="shared" si="3"/>
        <v>13.889853634333912</v>
      </c>
    </row>
    <row r="46" spans="1:7" ht="26.25" customHeight="1" hidden="1">
      <c r="A46" s="73" t="s">
        <v>42</v>
      </c>
      <c r="B46" s="6" t="s">
        <v>43</v>
      </c>
      <c r="C46" s="29"/>
      <c r="D46" s="30"/>
      <c r="E46" s="45" t="e">
        <f t="shared" si="2"/>
        <v>#DIV/0!</v>
      </c>
      <c r="F46" s="31">
        <v>13</v>
      </c>
      <c r="G46" s="34">
        <f t="shared" si="3"/>
        <v>0</v>
      </c>
    </row>
    <row r="47" spans="1:7" ht="52.5" customHeight="1" hidden="1">
      <c r="A47" s="73" t="s">
        <v>44</v>
      </c>
      <c r="B47" s="6" t="s">
        <v>45</v>
      </c>
      <c r="C47" s="29"/>
      <c r="D47" s="30"/>
      <c r="E47" s="45" t="e">
        <f t="shared" si="2"/>
        <v>#DIV/0!</v>
      </c>
      <c r="F47" s="31">
        <v>18</v>
      </c>
      <c r="G47" s="27">
        <f t="shared" si="3"/>
        <v>0</v>
      </c>
    </row>
    <row r="48" spans="1:7" ht="12.75" customHeight="1" hidden="1">
      <c r="A48" s="71" t="s">
        <v>46</v>
      </c>
      <c r="B48" s="4" t="s">
        <v>47</v>
      </c>
      <c r="C48" s="29"/>
      <c r="D48" s="30"/>
      <c r="E48" s="45" t="e">
        <f t="shared" si="2"/>
        <v>#DIV/0!</v>
      </c>
      <c r="F48" s="31">
        <v>480</v>
      </c>
      <c r="G48" s="27">
        <f t="shared" si="3"/>
        <v>0</v>
      </c>
    </row>
    <row r="49" spans="1:7" ht="12.75">
      <c r="A49" s="69" t="s">
        <v>107</v>
      </c>
      <c r="B49" s="1" t="s">
        <v>48</v>
      </c>
      <c r="C49" s="68" t="s">
        <v>93</v>
      </c>
      <c r="D49" s="22">
        <v>-25.6</v>
      </c>
      <c r="E49" s="45" t="s">
        <v>93</v>
      </c>
      <c r="F49" s="23">
        <v>262</v>
      </c>
      <c r="G49" s="36">
        <f t="shared" si="3"/>
        <v>-9.770992366412214</v>
      </c>
    </row>
    <row r="50" spans="1:7" ht="12.75" customHeight="1" hidden="1">
      <c r="A50" s="71"/>
      <c r="B50" s="4"/>
      <c r="C50" s="38"/>
      <c r="D50" s="30"/>
      <c r="E50" s="45" t="e">
        <f>D50/C50*100</f>
        <v>#DIV/0!</v>
      </c>
      <c r="F50" s="31"/>
      <c r="G50" s="27" t="e">
        <f t="shared" si="3"/>
        <v>#DIV/0!</v>
      </c>
    </row>
    <row r="51" spans="1:7" ht="12.75">
      <c r="A51" s="69"/>
      <c r="B51" s="39"/>
      <c r="C51" s="22">
        <f>SUM(C15,C49)</f>
        <v>398541</v>
      </c>
      <c r="D51" s="22">
        <f>D15</f>
        <v>86916.99999999999</v>
      </c>
      <c r="E51" s="48">
        <f>D51/C51*100</f>
        <v>21.808797589206627</v>
      </c>
      <c r="F51" s="23" t="e">
        <f>SUM(F15,#REF!,#REF!)</f>
        <v>#REF!</v>
      </c>
      <c r="G51" s="2" t="e">
        <f t="shared" si="3"/>
        <v>#REF!</v>
      </c>
    </row>
    <row r="52" spans="1:7" ht="12.75">
      <c r="A52" s="74" t="s">
        <v>70</v>
      </c>
      <c r="B52" s="1" t="s">
        <v>124</v>
      </c>
      <c r="C52" s="42">
        <f>C53+C54</f>
        <v>548448</v>
      </c>
      <c r="D52" s="42">
        <f>D53+D55</f>
        <v>154261.5</v>
      </c>
      <c r="E52" s="48">
        <f>D52/C52*100</f>
        <v>28.126914493260983</v>
      </c>
      <c r="F52" s="40"/>
      <c r="G52" s="27"/>
    </row>
    <row r="53" spans="1:7" ht="12.75">
      <c r="A53" s="74" t="s">
        <v>108</v>
      </c>
      <c r="B53" s="1" t="s">
        <v>110</v>
      </c>
      <c r="C53" s="42">
        <v>547828</v>
      </c>
      <c r="D53" s="42">
        <v>155659.8</v>
      </c>
      <c r="E53" s="48">
        <f>D53/C53*100</f>
        <v>28.413991252728955</v>
      </c>
      <c r="F53" s="40"/>
      <c r="G53" s="27"/>
    </row>
    <row r="54" spans="1:7" ht="25.5">
      <c r="A54" s="72" t="s">
        <v>109</v>
      </c>
      <c r="B54" s="5" t="s">
        <v>113</v>
      </c>
      <c r="C54" s="75">
        <v>620</v>
      </c>
      <c r="D54" s="75" t="s">
        <v>93</v>
      </c>
      <c r="E54" s="48" t="s">
        <v>93</v>
      </c>
      <c r="F54" s="40"/>
      <c r="G54" s="27"/>
    </row>
    <row r="55" spans="1:7" ht="25.5">
      <c r="A55" s="72" t="s">
        <v>112</v>
      </c>
      <c r="B55" s="5" t="s">
        <v>114</v>
      </c>
      <c r="C55" s="44">
        <v>0</v>
      </c>
      <c r="D55" s="44">
        <v>-1398.3</v>
      </c>
      <c r="E55" s="45" t="s">
        <v>93</v>
      </c>
      <c r="F55" s="23">
        <f>SUM(F56:F59)</f>
        <v>335675</v>
      </c>
      <c r="G55" s="37">
        <f>D55/F55*100</f>
        <v>-0.4165636404260073</v>
      </c>
    </row>
    <row r="56" spans="1:7" ht="12.75" customHeight="1" hidden="1">
      <c r="A56" s="4" t="s">
        <v>53</v>
      </c>
      <c r="B56" s="17" t="s">
        <v>57</v>
      </c>
      <c r="C56" s="24"/>
      <c r="D56" s="22"/>
      <c r="E56" s="45"/>
      <c r="F56" s="32">
        <v>13000</v>
      </c>
      <c r="G56" s="37"/>
    </row>
    <row r="57" spans="1:7" ht="12.75" customHeight="1" hidden="1">
      <c r="A57" s="4" t="s">
        <v>54</v>
      </c>
      <c r="B57" s="4" t="s">
        <v>49</v>
      </c>
      <c r="C57" s="25">
        <f>35327.2-19621.7</f>
        <v>15705.499999999996</v>
      </c>
      <c r="D57" s="26">
        <f>24326.1-10658</f>
        <v>13668.099999999999</v>
      </c>
      <c r="E57" s="49">
        <f>D57/C57*100</f>
        <v>87.02747445162524</v>
      </c>
      <c r="F57" s="28">
        <v>219195</v>
      </c>
      <c r="G57" s="41">
        <f>D57/F57*100</f>
        <v>6.2355893154497135</v>
      </c>
    </row>
    <row r="58" spans="1:7" ht="12.75" customHeight="1" hidden="1">
      <c r="A58" s="4" t="s">
        <v>55</v>
      </c>
      <c r="B58" s="4" t="s">
        <v>51</v>
      </c>
      <c r="C58" s="25">
        <f>121048.6-45474.9</f>
        <v>75573.70000000001</v>
      </c>
      <c r="D58" s="26">
        <f>102199.2-38873</f>
        <v>63326.2</v>
      </c>
      <c r="E58" s="49">
        <f>D58/C58*100</f>
        <v>83.7939653609655</v>
      </c>
      <c r="F58" s="28">
        <v>103154</v>
      </c>
      <c r="G58" s="41">
        <f>D58/F58*100</f>
        <v>61.389960641371154</v>
      </c>
    </row>
    <row r="59" spans="1:7" ht="12.75" customHeight="1" hidden="1">
      <c r="A59" s="4" t="s">
        <v>56</v>
      </c>
      <c r="B59" s="4" t="s">
        <v>62</v>
      </c>
      <c r="C59" s="26">
        <f>904-437+1400</f>
        <v>1867</v>
      </c>
      <c r="D59" s="26">
        <f>2398-0</f>
        <v>2398</v>
      </c>
      <c r="E59" s="49">
        <f>D59/C59*100</f>
        <v>128.44134975897163</v>
      </c>
      <c r="F59" s="28">
        <v>326</v>
      </c>
      <c r="G59" s="41">
        <f>D59/F59*100</f>
        <v>735.5828220858896</v>
      </c>
    </row>
    <row r="60" spans="1:7" ht="19.5" customHeight="1">
      <c r="A60" s="4"/>
      <c r="B60" s="12" t="s">
        <v>52</v>
      </c>
      <c r="C60" s="42">
        <f>C51+C52</f>
        <v>946989</v>
      </c>
      <c r="D60" s="42">
        <f>D51+D52</f>
        <v>241178.5</v>
      </c>
      <c r="E60" s="45">
        <f>D60/C60*100</f>
        <v>25.467930461705468</v>
      </c>
      <c r="F60" s="43" t="e">
        <f>F51+F55</f>
        <v>#REF!</v>
      </c>
      <c r="G60" s="37" t="e">
        <f>D60/F60*100</f>
        <v>#REF!</v>
      </c>
    </row>
    <row r="61" spans="1:7" ht="19.5" customHeight="1">
      <c r="A61" s="14"/>
      <c r="B61" s="77"/>
      <c r="C61" s="78"/>
      <c r="D61" s="78"/>
      <c r="E61" s="79"/>
      <c r="F61" s="80"/>
      <c r="G61" s="81"/>
    </row>
    <row r="62" spans="1:7" ht="19.5" customHeight="1">
      <c r="A62" s="14"/>
      <c r="B62" s="77"/>
      <c r="C62" s="78"/>
      <c r="D62" s="78"/>
      <c r="E62" s="79"/>
      <c r="F62" s="80"/>
      <c r="G62" s="81"/>
    </row>
    <row r="63" spans="1:7" ht="19.5" customHeight="1">
      <c r="A63" s="14"/>
      <c r="B63" s="77"/>
      <c r="C63" s="78"/>
      <c r="D63" s="78"/>
      <c r="E63" s="79"/>
      <c r="F63" s="80"/>
      <c r="G63" s="81"/>
    </row>
    <row r="64" spans="1:7" ht="19.5" customHeight="1">
      <c r="A64" s="14"/>
      <c r="B64" s="77"/>
      <c r="C64" s="78"/>
      <c r="D64" s="78"/>
      <c r="E64" s="79"/>
      <c r="F64" s="80"/>
      <c r="G64" s="81"/>
    </row>
    <row r="65" spans="1:7" ht="19.5" customHeight="1">
      <c r="A65" s="14"/>
      <c r="B65" s="77"/>
      <c r="C65" s="78"/>
      <c r="D65" s="78"/>
      <c r="E65" s="79"/>
      <c r="F65" s="80"/>
      <c r="G65" s="81"/>
    </row>
    <row r="66" spans="1:7" ht="19.5" customHeight="1">
      <c r="A66" s="14"/>
      <c r="B66" s="77"/>
      <c r="C66" s="78"/>
      <c r="D66" s="78"/>
      <c r="E66" s="79"/>
      <c r="F66" s="80"/>
      <c r="G66" s="81"/>
    </row>
    <row r="67" spans="1:7" ht="19.5" customHeight="1">
      <c r="A67" s="14"/>
      <c r="B67" s="77"/>
      <c r="C67" s="78"/>
      <c r="D67" s="78"/>
      <c r="E67" s="79"/>
      <c r="F67" s="80"/>
      <c r="G67" s="81"/>
    </row>
    <row r="68" spans="1:7" ht="19.5" customHeight="1">
      <c r="A68" s="14"/>
      <c r="B68" s="77"/>
      <c r="C68" s="78"/>
      <c r="D68" s="78"/>
      <c r="E68" s="79"/>
      <c r="F68" s="80"/>
      <c r="G68" s="81"/>
    </row>
    <row r="69" spans="1:7" ht="19.5" customHeight="1">
      <c r="A69" s="14"/>
      <c r="B69" s="77"/>
      <c r="C69" s="78"/>
      <c r="D69" s="78"/>
      <c r="E69" s="79"/>
      <c r="F69" s="80"/>
      <c r="G69" s="81"/>
    </row>
    <row r="70" spans="1:7" ht="19.5" customHeight="1">
      <c r="A70" s="14"/>
      <c r="B70" s="77"/>
      <c r="C70" s="78"/>
      <c r="D70" s="78"/>
      <c r="E70" s="79"/>
      <c r="F70" s="80"/>
      <c r="G70" s="81"/>
    </row>
    <row r="71" spans="1:7" ht="19.5" customHeight="1">
      <c r="A71" s="14"/>
      <c r="B71" s="77"/>
      <c r="C71" s="78"/>
      <c r="D71" s="78"/>
      <c r="E71" s="79"/>
      <c r="F71" s="80"/>
      <c r="G71" s="81"/>
    </row>
    <row r="72" spans="1:7" ht="19.5" customHeight="1">
      <c r="A72" s="14"/>
      <c r="B72" s="77"/>
      <c r="C72" s="78"/>
      <c r="D72" s="78"/>
      <c r="E72" s="79"/>
      <c r="F72" s="80"/>
      <c r="G72" s="81"/>
    </row>
    <row r="73" spans="1:7" ht="15.75">
      <c r="A73" s="50" t="s">
        <v>63</v>
      </c>
      <c r="B73" s="83" t="s">
        <v>64</v>
      </c>
      <c r="C73" s="83"/>
      <c r="D73" s="83"/>
      <c r="E73" s="83"/>
      <c r="F73" s="83"/>
      <c r="G73" s="83"/>
    </row>
    <row r="74" spans="1:7" ht="12.75">
      <c r="A74" s="14"/>
      <c r="B74" s="15"/>
      <c r="C74" s="51"/>
      <c r="D74" s="51"/>
      <c r="E74" s="15"/>
      <c r="F74" s="52"/>
      <c r="G74" s="52"/>
    </row>
    <row r="75" spans="1:7" ht="12.75">
      <c r="A75" s="14"/>
      <c r="B75" s="15"/>
      <c r="C75" s="51"/>
      <c r="D75" s="51"/>
      <c r="E75" s="15" t="s">
        <v>0</v>
      </c>
      <c r="F75" s="52"/>
      <c r="G75" s="52"/>
    </row>
    <row r="76" spans="1:7" ht="12.75" customHeight="1">
      <c r="A76" s="84" t="s">
        <v>1</v>
      </c>
      <c r="B76" s="87" t="s">
        <v>65</v>
      </c>
      <c r="C76" s="90" t="s">
        <v>116</v>
      </c>
      <c r="D76" s="90" t="s">
        <v>117</v>
      </c>
      <c r="E76" s="93" t="s">
        <v>66</v>
      </c>
      <c r="F76" s="52"/>
      <c r="G76" s="52"/>
    </row>
    <row r="77" spans="1:7" ht="12.75">
      <c r="A77" s="85"/>
      <c r="B77" s="88"/>
      <c r="C77" s="91"/>
      <c r="D77" s="91"/>
      <c r="E77" s="93"/>
      <c r="F77" s="52"/>
      <c r="G77" s="52"/>
    </row>
    <row r="78" spans="1:5" ht="12.75">
      <c r="A78" s="86"/>
      <c r="B78" s="89"/>
      <c r="C78" s="92"/>
      <c r="D78" s="92"/>
      <c r="E78" s="93"/>
    </row>
    <row r="79" spans="1:5" ht="12.75">
      <c r="A79" s="1"/>
      <c r="B79" s="1" t="s">
        <v>67</v>
      </c>
      <c r="C79" s="53"/>
      <c r="D79" s="53"/>
      <c r="E79" s="2"/>
    </row>
    <row r="80" spans="1:10" ht="12.75">
      <c r="A80" s="12" t="s">
        <v>68</v>
      </c>
      <c r="B80" s="54" t="s">
        <v>69</v>
      </c>
      <c r="C80" s="60">
        <v>84172.8</v>
      </c>
      <c r="D80" s="60">
        <v>11977.4</v>
      </c>
      <c r="E80" s="61">
        <f aca="true" t="shared" si="4" ref="E80:E90">D80/C80*100</f>
        <v>14.229537332725059</v>
      </c>
      <c r="H80">
        <v>19566.962</v>
      </c>
      <c r="I80">
        <v>13121.576</v>
      </c>
      <c r="J80" s="76">
        <v>19596130.35</v>
      </c>
    </row>
    <row r="81" spans="1:10" ht="25.5">
      <c r="A81" s="59" t="s">
        <v>70</v>
      </c>
      <c r="B81" s="54" t="s">
        <v>71</v>
      </c>
      <c r="C81" s="60">
        <v>7842.1</v>
      </c>
      <c r="D81" s="60">
        <v>1594.3</v>
      </c>
      <c r="E81" s="61">
        <f t="shared" si="4"/>
        <v>20.330013644304458</v>
      </c>
      <c r="H81">
        <v>1734.377</v>
      </c>
      <c r="I81">
        <v>1319.943</v>
      </c>
      <c r="J81" s="76">
        <v>1667447.89</v>
      </c>
    </row>
    <row r="82" spans="1:10" ht="12.75">
      <c r="A82" s="12" t="s">
        <v>72</v>
      </c>
      <c r="B82" s="54" t="s">
        <v>73</v>
      </c>
      <c r="C82" s="60">
        <v>28832.7</v>
      </c>
      <c r="D82" s="60">
        <v>1500</v>
      </c>
      <c r="E82" s="61">
        <f t="shared" si="4"/>
        <v>5.202426411678407</v>
      </c>
      <c r="H82">
        <v>1770</v>
      </c>
      <c r="I82">
        <v>1133.333</v>
      </c>
      <c r="J82" s="76">
        <v>5059323.2</v>
      </c>
    </row>
    <row r="83" spans="1:10" ht="12.75">
      <c r="A83" s="12" t="s">
        <v>74</v>
      </c>
      <c r="B83" s="54" t="s">
        <v>75</v>
      </c>
      <c r="C83" s="60">
        <v>61100.1</v>
      </c>
      <c r="D83" s="60">
        <v>12044.3</v>
      </c>
      <c r="E83" s="61">
        <f t="shared" si="4"/>
        <v>19.71240636267371</v>
      </c>
      <c r="H83">
        <v>17863.903</v>
      </c>
      <c r="I83" s="66">
        <v>11181.746</v>
      </c>
      <c r="J83" s="76">
        <v>18305811.94</v>
      </c>
    </row>
    <row r="84" spans="1:10" ht="12.75">
      <c r="A84" s="12" t="s">
        <v>76</v>
      </c>
      <c r="B84" s="54" t="s">
        <v>77</v>
      </c>
      <c r="C84" s="60">
        <v>2761.6</v>
      </c>
      <c r="D84" s="60">
        <v>449.5</v>
      </c>
      <c r="E84" s="61">
        <f t="shared" si="4"/>
        <v>16.276796060254924</v>
      </c>
      <c r="H84">
        <v>1539.26</v>
      </c>
      <c r="I84">
        <v>291.68</v>
      </c>
      <c r="J84" s="76">
        <v>783607.4</v>
      </c>
    </row>
    <row r="85" spans="1:10" ht="12.75">
      <c r="A85" s="12" t="s">
        <v>78</v>
      </c>
      <c r="B85" s="54" t="s">
        <v>79</v>
      </c>
      <c r="C85" s="60">
        <v>719257.6</v>
      </c>
      <c r="D85" s="60">
        <v>170952.2</v>
      </c>
      <c r="E85" s="61">
        <f t="shared" si="4"/>
        <v>23.767868424330867</v>
      </c>
      <c r="H85">
        <v>141768.779</v>
      </c>
      <c r="I85">
        <v>100146.405</v>
      </c>
      <c r="J85" s="76">
        <v>168626857.73</v>
      </c>
    </row>
    <row r="86" spans="1:10" ht="12.75">
      <c r="A86" s="59" t="s">
        <v>80</v>
      </c>
      <c r="B86" s="54" t="s">
        <v>115</v>
      </c>
      <c r="C86" s="60">
        <v>43656.8</v>
      </c>
      <c r="D86" s="60">
        <v>11230.9</v>
      </c>
      <c r="E86" s="61">
        <f t="shared" si="4"/>
        <v>25.725431089772954</v>
      </c>
      <c r="H86">
        <v>10557.75</v>
      </c>
      <c r="I86">
        <v>8165.82</v>
      </c>
      <c r="J86" s="76">
        <v>14381833.1</v>
      </c>
    </row>
    <row r="87" spans="1:10" ht="12.75">
      <c r="A87" s="12" t="s">
        <v>81</v>
      </c>
      <c r="B87" s="54" t="s">
        <v>83</v>
      </c>
      <c r="C87" s="60">
        <v>27386.9</v>
      </c>
      <c r="D87" s="60">
        <v>8556.9</v>
      </c>
      <c r="E87" s="61">
        <f t="shared" si="4"/>
        <v>31.244500107715727</v>
      </c>
      <c r="H87">
        <v>9514.752</v>
      </c>
      <c r="I87">
        <v>6690.181</v>
      </c>
      <c r="J87" s="76">
        <v>7938951.71</v>
      </c>
    </row>
    <row r="88" spans="1:10" ht="12.75">
      <c r="A88" s="12" t="s">
        <v>82</v>
      </c>
      <c r="B88" s="54" t="s">
        <v>87</v>
      </c>
      <c r="C88" s="60">
        <v>4708.3</v>
      </c>
      <c r="D88" s="60">
        <v>630.9</v>
      </c>
      <c r="E88" s="61">
        <f t="shared" si="4"/>
        <v>13.399740883121295</v>
      </c>
      <c r="H88">
        <v>630</v>
      </c>
      <c r="I88">
        <v>531.128</v>
      </c>
      <c r="J88" s="76">
        <v>477121.47</v>
      </c>
    </row>
    <row r="89" spans="1:10" ht="12.75">
      <c r="A89" s="12" t="s">
        <v>86</v>
      </c>
      <c r="B89" s="54" t="s">
        <v>89</v>
      </c>
      <c r="C89" s="60">
        <v>5790.3</v>
      </c>
      <c r="D89" s="60">
        <v>1373.9</v>
      </c>
      <c r="E89" s="61">
        <f t="shared" si="4"/>
        <v>23.727613422447888</v>
      </c>
      <c r="H89">
        <v>1000</v>
      </c>
      <c r="I89">
        <v>1000</v>
      </c>
      <c r="J89" s="76">
        <v>1051305.58</v>
      </c>
    </row>
    <row r="90" spans="1:10" ht="25.5">
      <c r="A90" s="59" t="s">
        <v>88</v>
      </c>
      <c r="B90" s="54" t="s">
        <v>90</v>
      </c>
      <c r="C90" s="60">
        <v>6500</v>
      </c>
      <c r="D90" s="60">
        <v>1708</v>
      </c>
      <c r="E90" s="61">
        <f t="shared" si="4"/>
        <v>26.276923076923076</v>
      </c>
      <c r="H90">
        <v>600</v>
      </c>
      <c r="I90">
        <v>0</v>
      </c>
      <c r="J90" s="76">
        <v>647103.08</v>
      </c>
    </row>
    <row r="91" spans="1:10" ht="12.75">
      <c r="A91" s="4"/>
      <c r="B91" s="4"/>
      <c r="C91" s="62"/>
      <c r="D91" s="62"/>
      <c r="E91" s="63"/>
      <c r="J91" s="76"/>
    </row>
    <row r="92" spans="1:10" ht="15">
      <c r="A92" s="4"/>
      <c r="B92" s="11" t="s">
        <v>84</v>
      </c>
      <c r="C92" s="64">
        <f>SUM(C80:C91)</f>
        <v>992009.2000000002</v>
      </c>
      <c r="D92" s="64">
        <f>SUM(D80:D91)</f>
        <v>222018.3</v>
      </c>
      <c r="E92" s="65">
        <f>D92/C92*100</f>
        <v>22.380669453468773</v>
      </c>
      <c r="H92">
        <v>245469.747</v>
      </c>
      <c r="I92">
        <v>175312.946</v>
      </c>
      <c r="J92" s="76"/>
    </row>
    <row r="93" spans="3:4" ht="12.75">
      <c r="C93" s="55"/>
      <c r="D93" s="55"/>
    </row>
    <row r="94" ht="12.75">
      <c r="D94" s="56"/>
    </row>
    <row r="95" ht="12.75">
      <c r="B95" s="57" t="s">
        <v>85</v>
      </c>
    </row>
    <row r="96" spans="2:5" ht="12.75">
      <c r="B96" s="57" t="s">
        <v>91</v>
      </c>
      <c r="C96" s="58"/>
      <c r="D96" s="58"/>
      <c r="E96" s="57"/>
    </row>
    <row r="97" spans="2:5" ht="12.75">
      <c r="B97" s="57"/>
      <c r="C97" s="58"/>
      <c r="D97" s="58"/>
      <c r="E97" s="57"/>
    </row>
    <row r="98" spans="2:5" ht="12.75">
      <c r="B98" s="57"/>
      <c r="C98" s="58"/>
      <c r="D98" s="58"/>
      <c r="E98" s="57"/>
    </row>
  </sheetData>
  <mergeCells count="14">
    <mergeCell ref="B3:E4"/>
    <mergeCell ref="A9:E9"/>
    <mergeCell ref="A12:A14"/>
    <mergeCell ref="B12:B14"/>
    <mergeCell ref="D12:D14"/>
    <mergeCell ref="E12:E14"/>
    <mergeCell ref="C12:C14"/>
    <mergeCell ref="B6:E7"/>
    <mergeCell ref="B73:G73"/>
    <mergeCell ref="A76:A78"/>
    <mergeCell ref="B76:B78"/>
    <mergeCell ref="C76:C78"/>
    <mergeCell ref="D76:D78"/>
    <mergeCell ref="E76:E78"/>
  </mergeCells>
  <printOptions/>
  <pageMargins left="0.76" right="0.3937007874015748" top="0.43" bottom="0" header="0.6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308_2</cp:lastModifiedBy>
  <cp:lastPrinted>2014-04-08T02:58:13Z</cp:lastPrinted>
  <dcterms:created xsi:type="dcterms:W3CDTF">2007-04-10T07:11:36Z</dcterms:created>
  <dcterms:modified xsi:type="dcterms:W3CDTF">2014-04-08T03:06:36Z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