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440" windowHeight="9570" activeTab="0"/>
  </bookViews>
  <sheets>
    <sheet name="на 01.01.19" sheetId="1" r:id="rId1"/>
  </sheets>
  <definedNames>
    <definedName name="_xlnm._FilterDatabase" localSheetId="0" hidden="1">'на 01.01.19'!$A$4:$P$424</definedName>
    <definedName name="_xlnm.Print_Titles" localSheetId="0">'на 01.01.19'!$4:$4</definedName>
  </definedNames>
  <calcPr fullCalcOnLoad="1"/>
</workbook>
</file>

<file path=xl/sharedStrings.xml><?xml version="1.0" encoding="utf-8"?>
<sst xmlns="http://schemas.openxmlformats.org/spreadsheetml/2006/main" count="1896" uniqueCount="517">
  <si>
    <t xml:space="preserve">ОПЕРАТИВНЫЙ ОТЧЁТ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</si>
  <si>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 реализации муниципальных программ (подпрограмм) муниципального образования г.Саяногорск  за январь-декабрь 2018 г.</t>
  </si>
  <si>
    <t>руб.</t>
  </si>
  <si>
    <t>№ п/п</t>
  </si>
  <si>
    <t>Наименование МП/мероприятий</t>
  </si>
  <si>
    <t>КРР</t>
  </si>
  <si>
    <t>Рз</t>
  </si>
  <si>
    <t>ПР</t>
  </si>
  <si>
    <t>ЦСР</t>
  </si>
  <si>
    <t>ВР</t>
  </si>
  <si>
    <t>План по программе</t>
  </si>
  <si>
    <t>Предусмотрено бюджетом</t>
  </si>
  <si>
    <t>Кредиторская задолженность на 01.01.2018 г.</t>
  </si>
  <si>
    <t xml:space="preserve">Факт выполнения с начала года </t>
  </si>
  <si>
    <t>Финансирование на 01.01.2019г.</t>
  </si>
  <si>
    <t>Кассовые расходы на 01.01.2019г.</t>
  </si>
  <si>
    <t>% исполнения</t>
  </si>
  <si>
    <t xml:space="preserve">Кредиторская задолженность на 01.01.2019 г. </t>
  </si>
  <si>
    <t>Комментарий (пояснение) о частичном или полном не выполнении мероприятий</t>
  </si>
  <si>
    <t>Муниципальная программа "Управление муниципальными финансами и обслуживание муниципального долга на 2014-2020 годы"</t>
  </si>
  <si>
    <t xml:space="preserve">Итого по МП </t>
  </si>
  <si>
    <t>000</t>
  </si>
  <si>
    <t>13</t>
  </si>
  <si>
    <t>01</t>
  </si>
  <si>
    <t>10 0 00 00000</t>
  </si>
  <si>
    <t>в т. ч.  по  РХ</t>
  </si>
  <si>
    <t>00</t>
  </si>
  <si>
    <t>10 0 02 71100</t>
  </si>
  <si>
    <t>240</t>
  </si>
  <si>
    <t>Своевременное исполнение обязательств по обслуживанию муниципального долга</t>
  </si>
  <si>
    <t>10 0 01 21002</t>
  </si>
  <si>
    <t>730</t>
  </si>
  <si>
    <t>Иные межбюджетные трансферты бюджетам муниципальных образований на предоставление грантов за достижение наилучших значений показателей комплексного социально-экономического развития территорий</t>
  </si>
  <si>
    <t>05</t>
  </si>
  <si>
    <t>07</t>
  </si>
  <si>
    <t>09</t>
  </si>
  <si>
    <t>08</t>
  </si>
  <si>
    <t>04</t>
  </si>
  <si>
    <t>Обеспечение развития автоматизации процессов планирования, исполнения бюджета муниципального образования г. Саяногорск, ведения бухгалтерского и бюджетного учета, развитие информационной системы управления муниципальными финансами</t>
  </si>
  <si>
    <t>06</t>
  </si>
  <si>
    <t>10 0 02 020К3</t>
  </si>
  <si>
    <t>10 0 02 21001</t>
  </si>
  <si>
    <t>Муниципальная программа "Развитие и совершенствование системы гражданской обороны, обеспечения пожарной безопасности, безопасности людей на водных объектах, защиты населения и территорий МО г.Саяногорск от ЧС природного и техногенного характера на 2014-2020 годы"</t>
  </si>
  <si>
    <t>Итого по МП</t>
  </si>
  <si>
    <t>11 0 00 00000</t>
  </si>
  <si>
    <t>Обеспечение деятельности казенного учреждения МКУ ЕДДС (в т.ч. Погашение кредиторской задолженности и субсидии муниципальным образованиям на частичное погашение просроченной кредиторской задолженности)</t>
  </si>
  <si>
    <t>03</t>
  </si>
  <si>
    <t>11 0 01 00000</t>
  </si>
  <si>
    <t>11 0 01 020К3</t>
  </si>
  <si>
    <t>11 0 01 06200</t>
  </si>
  <si>
    <t>110</t>
  </si>
  <si>
    <t>830</t>
  </si>
  <si>
    <t>850</t>
  </si>
  <si>
    <t>11 0 01 S9130</t>
  </si>
  <si>
    <t>Субсидии на материально-техническое обеспечение ЕДДС</t>
  </si>
  <si>
    <t>11 0 01 71270</t>
  </si>
  <si>
    <t>Софинансирование материально-технического обеспечения единых дежурно-диспетчерских служб муниципальных образований</t>
  </si>
  <si>
    <t>11 0 01 S1270</t>
  </si>
  <si>
    <t>Обеспечение первичных мер пожарной безопасности в границах муниципального образования</t>
  </si>
  <si>
    <t>11 0 02 020К3</t>
  </si>
  <si>
    <t>11 0 02 21101</t>
  </si>
  <si>
    <t>Субсидии на обеспечение первичных мер пожарной безопасности</t>
  </si>
  <si>
    <t>11 0 02 71260</t>
  </si>
  <si>
    <t>Софинансирование обеспечения первичных мер пожарной безопасности</t>
  </si>
  <si>
    <t>11 0 02 S1260</t>
  </si>
  <si>
    <t>резервный фонд Администрации МО г. Саяногорск</t>
  </si>
  <si>
    <t>11</t>
  </si>
  <si>
    <t>11 0 03 211Ф0</t>
  </si>
  <si>
    <t>870</t>
  </si>
  <si>
    <t>Прочие мероприятия по защите населения и территорий муниципального образования от чрезвычайных ситуаций</t>
  </si>
  <si>
    <t>11 0 03 21102</t>
  </si>
  <si>
    <t>11 0 04 S1230</t>
  </si>
  <si>
    <t>Муниципальная программа "Развитие муниципального управления и муниципальной службы в муниципальном образовании город Саяногорск на 2016-2020 годы"</t>
  </si>
  <si>
    <t>12 0 00 00000</t>
  </si>
  <si>
    <t>Обеспечение эффективного содержания и сохранности технического состояния административных зданий</t>
  </si>
  <si>
    <t>Фактическое исполнение контрактов меньше запланированных, в связи с экономией</t>
  </si>
  <si>
    <t>Погашение кредиторской задолженности прошлых лет</t>
  </si>
  <si>
    <t>12 0 01 020К3</t>
  </si>
  <si>
    <t>Текущий и капитальный ремонт</t>
  </si>
  <si>
    <t>12 0 01 21201</t>
  </si>
  <si>
    <t>Организация и проведение работ по обеспечению коммунальными услугами</t>
  </si>
  <si>
    <t>12 0 01 21202</t>
  </si>
  <si>
    <t>Организация и проведение работ и услуг по текущему содержанию имущества (уборка служебных помещений)</t>
  </si>
  <si>
    <t>12 0 01 21203</t>
  </si>
  <si>
    <t>Обеспечение текущей деятельности Администрации МО (ГСМ)</t>
  </si>
  <si>
    <t>12 0 01 21204</t>
  </si>
  <si>
    <t>Укрепление материально-технической базы</t>
  </si>
  <si>
    <t>12 0 02 2001У</t>
  </si>
  <si>
    <t>Участие Администрации мо город Саяногорск в составе некоммерческой организации (ассоциации) для взаимного сотрудничества и обмена опытами с другими органами местного самоуправления (уплата членских взносов) в т.ч. субсидии муниципальным образованиям на частичное погашение просроченной кредиторской задолженности</t>
  </si>
  <si>
    <t>12 0 03 21205</t>
  </si>
  <si>
    <t>12 0 03 S9130</t>
  </si>
  <si>
    <t>Обеспечение профессиональной подготовки, переподготовки и повышения квалификации муниципальных служащих в т.ч. субсидии муниципальным образованиям на частичное погашение просроченной кредиторской задолженности</t>
  </si>
  <si>
    <t>12 0 04 00000</t>
  </si>
  <si>
    <t>ИТОГО по всем за счет средств МБ:</t>
  </si>
  <si>
    <t>ИТОГО по всем за счет средств РХ:</t>
  </si>
  <si>
    <t>12 0 04 71170</t>
  </si>
  <si>
    <t>Контрольно-счетная палата</t>
  </si>
  <si>
    <t>910</t>
  </si>
  <si>
    <t>12 0 04 2124О</t>
  </si>
  <si>
    <t xml:space="preserve">07 </t>
  </si>
  <si>
    <t>122</t>
  </si>
  <si>
    <t>244</t>
  </si>
  <si>
    <t>Администрация</t>
  </si>
  <si>
    <t>120</t>
  </si>
  <si>
    <t>БФУ</t>
  </si>
  <si>
    <t>ДАГН</t>
  </si>
  <si>
    <t>904</t>
  </si>
  <si>
    <t>КЖКХиТ</t>
  </si>
  <si>
    <t>Фактическое исполнение договоров на обучение меньше запланированных</t>
  </si>
  <si>
    <t>12 0 04 S9130</t>
  </si>
  <si>
    <t>905</t>
  </si>
  <si>
    <t>СГОК</t>
  </si>
  <si>
    <t>12 0 04 09000</t>
  </si>
  <si>
    <t>12 0 04 020К3</t>
  </si>
  <si>
    <t>907</t>
  </si>
  <si>
    <t>Муниципальная программа "Обеспечение землеустройства и улучшение инженерно-технической инфраструктуры территорий садоводческих, огороднических и дачных некоммерческих объединений муниципального образования г.Саяногорск на 2018 – 2020 годы"</t>
  </si>
  <si>
    <t>13 0 00 00000</t>
  </si>
  <si>
    <t>Мероприятия, направленные на содействие в развитии садоводческих, огороднических и дачных объединений МО г.Саяногорск</t>
  </si>
  <si>
    <t>13 0 01 21301</t>
  </si>
  <si>
    <t>630</t>
  </si>
  <si>
    <t>Муниципальная программа "Развитие жилищно-коммунального хозяйства и транспортной системы муниципального образования город Саяногорск на 2016-2020 годы"</t>
  </si>
  <si>
    <t>14 0 00 00000</t>
  </si>
  <si>
    <t>Подпрограмма "Развитие дорожного хозяйства и транспортного обслуживания населения муниципального образования город Саяногорск"</t>
  </si>
  <si>
    <t>Итого по п/программе</t>
  </si>
  <si>
    <t>14 1 00 00000</t>
  </si>
  <si>
    <t>Организация транспортного обслуживания населения</t>
  </si>
  <si>
    <t>14 1 03 00000</t>
  </si>
  <si>
    <t>14 1 03 020К3</t>
  </si>
  <si>
    <t>810</t>
  </si>
  <si>
    <t>14 1 03 21404</t>
  </si>
  <si>
    <t>Приведение улично-дорожной сети в нормативное состояние</t>
  </si>
  <si>
    <t>14 1 01 00000</t>
  </si>
  <si>
    <t>Погашение кредиторской задолженности прошлых лет ( в т.ч. субсидии муниципальным образованиям на частичное погашение просроченной кредиторской задолженности)</t>
  </si>
  <si>
    <t>14 1 01 020К3</t>
  </si>
  <si>
    <t>14 1 01 S9130</t>
  </si>
  <si>
    <t>Обеспечение деятельности МКУ "КБО" (содержание и ремонт дорог общего пользования местного значенияв т.ч. субсидии муниципальным образованиям на частичное погашение просроченной кредиторской задолженности)</t>
  </si>
  <si>
    <t>14 1 01 06301</t>
  </si>
  <si>
    <t>Обеспечение дорожной деятельности за счет средств дорожного фонда</t>
  </si>
  <si>
    <t>14 1 01 214ДФ</t>
  </si>
  <si>
    <t>Прочие мероприятия по содержанию и ремонту дорог общего пользования местного значения</t>
  </si>
  <si>
    <t>14 1 01 21401</t>
  </si>
  <si>
    <t>Субсидии на капитальный ремонт, ремонт автомобильных дорог местного значения городских округов и поселений, малых и отдаленных сел РХ</t>
  </si>
  <si>
    <t>14 1 01 71140</t>
  </si>
  <si>
    <t>Софинансирование капитального ремонта, ремонта автомобильных дорог местного значения городских округов и поселений, малых и отдаленных сел Республики Хакасия</t>
  </si>
  <si>
    <t>14 1 01 S1140</t>
  </si>
  <si>
    <t>Подпрограмма "Создание условий для обеспечения качественными услугами ЖКХ граждан муниципального образования город Саяногорск"</t>
  </si>
  <si>
    <t>14 2 00 00000</t>
  </si>
  <si>
    <t>Мероприятия по кап ремонту квартир, находящихся в собственности МО г. Саяногорск (в т ч кредиторская задолженность)</t>
  </si>
  <si>
    <t>14 2 01 21407</t>
  </si>
  <si>
    <t>14 2 01 020К3</t>
  </si>
  <si>
    <t>14 2 01 S9130</t>
  </si>
  <si>
    <t>Мероприятия по установке приборов учета в квартирах, находящихся в собственности мо город Саяногорск</t>
  </si>
  <si>
    <t>14 2 01 21415</t>
  </si>
  <si>
    <t>Обеспечение бесперебойного функционирования и повышение надежности систем коммунальной инфраструктуры МО г. Саяногорск (в т ч кредиторская задолженность)</t>
  </si>
  <si>
    <t>02</t>
  </si>
  <si>
    <t>14 2 02 S9130</t>
  </si>
  <si>
    <t>14 2 02 21408</t>
  </si>
  <si>
    <t>410</t>
  </si>
  <si>
    <t>Подпрограмма "Благоустройство территории муниципального образования г.Саяногорск"</t>
  </si>
  <si>
    <t>14 3 00 00000</t>
  </si>
  <si>
    <t>Прочие мероприятия по благоустройству территории</t>
  </si>
  <si>
    <t>14 3 01 21410</t>
  </si>
  <si>
    <t>831</t>
  </si>
  <si>
    <t>Софинансирование в рамках ФП "Обеспечение доступным и комфортным жильем и коммунальными услугами граждан Российской Федерации"</t>
  </si>
  <si>
    <t>14 3 01 L555П</t>
  </si>
  <si>
    <t>14 3 01 020К3</t>
  </si>
  <si>
    <t>14 3 01 S9130</t>
  </si>
  <si>
    <t>Уличное освещение</t>
  </si>
  <si>
    <t>14 3 01 21403</t>
  </si>
  <si>
    <t>Прочие мероприятия по благоустройству</t>
  </si>
  <si>
    <t>Прочие мероприятия по организации уличного освещения</t>
  </si>
  <si>
    <t>14 3 01 21411</t>
  </si>
  <si>
    <t>Обеспечение деятельности казенного учреждения МКУ КБО (озеленение)</t>
  </si>
  <si>
    <t>14 3 01 06304</t>
  </si>
  <si>
    <t>Обеспечение деятельности казенного учреждения МКУ КБО (благоустройство)</t>
  </si>
  <si>
    <t>14 3 01 06305</t>
  </si>
  <si>
    <t>Субвенция на организацию проведения мероприятий по отлову и содержанию безнадзорных домашних животных</t>
  </si>
  <si>
    <t>14 3 03 70260</t>
  </si>
  <si>
    <t>Исполнение судебных актов</t>
  </si>
  <si>
    <t>14 3 02 21413</t>
  </si>
  <si>
    <t>Обеспечение и обновление МТБ муниципальных учреждений, (в т ч кредиторская задолженность приобретение спецтехники)</t>
  </si>
  <si>
    <t>14 3 02 020К3</t>
  </si>
  <si>
    <t>Муниципальная программа "Обеспечение общественного порядка, противодействие преступности и повышение безопасности дорожного движения в муниципальном образовании город Саяногорск на 2016-2020 годы"</t>
  </si>
  <si>
    <t>15 0 00 00000</t>
  </si>
  <si>
    <t>Всего по Администрации</t>
  </si>
  <si>
    <t>Всего по КЖКХиТ</t>
  </si>
  <si>
    <t>Расторжение контракта</t>
  </si>
  <si>
    <t>Всего по ГорОО</t>
  </si>
  <si>
    <t>Всего по СГОК</t>
  </si>
  <si>
    <t xml:space="preserve">00 </t>
  </si>
  <si>
    <t>Подпрограмма "Профилактика правонарушений, обеспечение безопасности и общественного порядка"</t>
  </si>
  <si>
    <t>Предоставление мер социальной поддержки по оказанию адресной материальной помощи лицам, освободившимся из мест лишения свободы, лицам без определенного места жительства</t>
  </si>
  <si>
    <t>10</t>
  </si>
  <si>
    <t>15 1 02 21502</t>
  </si>
  <si>
    <t>320</t>
  </si>
  <si>
    <t>Реализация комплексных мер по стимулированию участия населения в охране общественного порядка</t>
  </si>
  <si>
    <t>15 1 03 21503</t>
  </si>
  <si>
    <t>15 1 04 020К3</t>
  </si>
  <si>
    <t>Разработка, издание и распространение методических рекомендаций и памяток по профилактическим мерам антитеррористического и антиэкстремистского характера, а также действиям при возникновении чрезвычайных ситуаций</t>
  </si>
  <si>
    <t>15 1 04 21504</t>
  </si>
  <si>
    <t>Установка видеонаблюдения в муниципальных учреждениях МО г. Саяногорск (в т ч погашение кредиторской задолженности)</t>
  </si>
  <si>
    <t>15 1 01 020К3</t>
  </si>
  <si>
    <t>610</t>
  </si>
  <si>
    <t>15 1 01 2151В</t>
  </si>
  <si>
    <t>620</t>
  </si>
  <si>
    <t>Подпрограмма "Повышение безопасности дорожного движения в муниципальном образовании город Саяногорск на 2016-2020 годы"</t>
  </si>
  <si>
    <t>Совершенствование системы обеспечения безопасности дорожного движения: улучшение условий движения на улично-дорожной сети МО г. Саяногорск (в т ч погашение кредиторской задолженности)</t>
  </si>
  <si>
    <t>15 2 01 00000</t>
  </si>
  <si>
    <t>15 2 01 020К3</t>
  </si>
  <si>
    <t>15 2 01 21505</t>
  </si>
  <si>
    <t>Подпрограмма "Комплексные меры противодействия злоупотреблению наркотиками и их незаконному обороту в муниципальном образовании г. Саяногорск"</t>
  </si>
  <si>
    <t>Выявление очагов произрастания дикорастущей конопли на территории МО г. Саяногорск (в т ч погашение кредиторской задолженности)</t>
  </si>
  <si>
    <t>15 3 01 00000</t>
  </si>
  <si>
    <t>15 3 01 020К3</t>
  </si>
  <si>
    <t>15 3 01 21507</t>
  </si>
  <si>
    <t>Муниципальная программа "Энергосбережение и повышение энергоэффективности в муниципальном образовании г.Саяногорск на 2010-2015 годы и на перспективу до 2020 года"</t>
  </si>
  <si>
    <t>16 0 00 00000</t>
  </si>
  <si>
    <t>Мероприятия по повышению эффективности использования энергетических ресурсов, снижение их потребления и потерь в бюджетной сфере (в т ч погашение кредиторской задолженности и субсидии муниципальным образованиям на частичное погашение просроченной кредиторской задолженности)</t>
  </si>
  <si>
    <t>16 0 02 71520</t>
  </si>
  <si>
    <t>16 0 01 21601</t>
  </si>
  <si>
    <t>16 0 01 020К3</t>
  </si>
  <si>
    <t>16 0 01 S9130</t>
  </si>
  <si>
    <t>612</t>
  </si>
  <si>
    <t>Муниципальная программа "Управление муниципальным имуществом и земельными ресурсами на 2015-2020 годы"</t>
  </si>
  <si>
    <t>17 0 00 00000</t>
  </si>
  <si>
    <t>Создание необходимых условий для повышения эффективности управления объектами недвижимого имущества муниципальной собственности (в т ч КЗ)</t>
  </si>
  <si>
    <t>17 0 01 020К3</t>
  </si>
  <si>
    <t>Организация и проведение работ по изготовлению тех паспортов, тех планов, постановка на гос кадастр учет объектов недвижимого муниц имущества</t>
  </si>
  <si>
    <t>17 0 01 21701</t>
  </si>
  <si>
    <t>Подготовка документов для постановки на учет бесхозных объектов, обращение бесхозного имущества в муниципальную собственность</t>
  </si>
  <si>
    <t>17 0 01 21702</t>
  </si>
  <si>
    <t>Организация и проведение работ по обеспечению коммунальными услугами нежилых и жилых муниципальных объектов, числящихся в составе муниципальной казны</t>
  </si>
  <si>
    <t>17 0 01 21703</t>
  </si>
  <si>
    <t>Организация и проведение работ по текущему содержанию и ремонту объектов муниципального имущества</t>
  </si>
  <si>
    <t>17 0 01 21704</t>
  </si>
  <si>
    <t>Организация и проведение мероприятий по содержанию муниципального жилищного фонда в части взносов собственника помещения на капитальный ремонт общего имущества многоквартирного дома ( в т. ч. субсидии муниципальным образованиям на частичное погашение просроченной кредиторской задолженности)</t>
  </si>
  <si>
    <t>17 0 01 21705</t>
  </si>
  <si>
    <t>17 0 01 S9130</t>
  </si>
  <si>
    <t>Прочие мероприятия по созданию необходимых условий для повышения эффективности управления объектами недвижимого имущества муниципальной собственности</t>
  </si>
  <si>
    <t>17 0 01 21711</t>
  </si>
  <si>
    <t xml:space="preserve">Организация и проведение кадастр работ, тех инвентаризации земельных участков, межевых работ по описанию границ зем участков, для оформления и постановки на гос кадастр учет </t>
  </si>
  <si>
    <t>12</t>
  </si>
  <si>
    <t>17 0 02 21706</t>
  </si>
  <si>
    <t>Увеличение поступлений в бюджет муниципального образования г. Саяногорск, полученных от использования муниципального имущества и земельных участков, вовлеченных в хозяйственный оборот (в т ч кредит задолженность)</t>
  </si>
  <si>
    <t>17 0 03 020К3</t>
  </si>
  <si>
    <t>17 0 03 21710</t>
  </si>
  <si>
    <t>Создание необходимых условий для повышения эффективности деятельности Департамента архитектуры, градостроительства и недвижимости города Саяногорска (в т ч кредиторская задолженность)</t>
  </si>
  <si>
    <t>17 0 04 020К3</t>
  </si>
  <si>
    <t>17 0 04 2001У</t>
  </si>
  <si>
    <t>17 0 04 21712</t>
  </si>
  <si>
    <t>17 0 04 21713</t>
  </si>
  <si>
    <t>Муниципальная программа "Улучшение экологического состояния муниципального образования город Саяногорск на 2014-2020 годы"</t>
  </si>
  <si>
    <t>18 0 00 00000</t>
  </si>
  <si>
    <t>Субвенции на осуществление отдельных государственных полномочий по предупреждению и ликвидации болезней животных</t>
  </si>
  <si>
    <t>18 0 03 70240</t>
  </si>
  <si>
    <t>итого за счет средств МБ</t>
  </si>
  <si>
    <t xml:space="preserve">06 </t>
  </si>
  <si>
    <t>Обеспечение санитарно-эпидемиологических правил и нормативов мест рекреаций, использования водных объектов в целях купания и отдыха населения (в т ч кредиторская задолженность и субсидии муниципальным образованиям на частичное погашение просроченной кредиторской задолженности)</t>
  </si>
  <si>
    <t>18 0 02 020К3</t>
  </si>
  <si>
    <t>18 0 02 S9130</t>
  </si>
  <si>
    <t>18 0 02 21802</t>
  </si>
  <si>
    <t>Муниципальная программа "Социальная поддержка и содействие занятости в муниципальном образовании город Саяногорск (на 2015-2020 годы)"</t>
  </si>
  <si>
    <t>19 0 00 00000</t>
  </si>
  <si>
    <t>Всего по ДАГН</t>
  </si>
  <si>
    <t>Подпрограмма "Пенсионное обеспечение муниципальных служащих и социальные гарантии Почетных граждан"</t>
  </si>
  <si>
    <t>Ежемесячная доплата к страховой пенсии лицам, замещавшим должности муниципальнрой службы в органах местного самоуправления (в т.ч. субсидии муниципальным образованиям на частичное погашение просроченной кредиторской задолженности)</t>
  </si>
  <si>
    <t>19 1 01 09500</t>
  </si>
  <si>
    <t>310</t>
  </si>
  <si>
    <t>19 1 01 S9130</t>
  </si>
  <si>
    <t>19 1 01 020К3</t>
  </si>
  <si>
    <t>Ежегодная денежная выплата лицам, удостоенным звания "Почетный гражданин города Саяногорска"</t>
  </si>
  <si>
    <t>19 1 01 09540</t>
  </si>
  <si>
    <t>330</t>
  </si>
  <si>
    <t>Подпрограмма "Социальная поддержка отдельных категорий граждан в сфере жилищно-коммунального хозяйства и транспорта"</t>
  </si>
  <si>
    <t xml:space="preserve">Оплата жилищно-коммунальных услуг лицам, удостоенным звания "Почетный гражданин города Саяногорска" </t>
  </si>
  <si>
    <t>19 2 01 09510</t>
  </si>
  <si>
    <t>Субвенции на соц поддерж работников муниципальных организаций культуры, работающих и проживающих в сельских населенных пунктах, поселках гор. типа</t>
  </si>
  <si>
    <t>19 2 02 70270</t>
  </si>
  <si>
    <t>по факту предъявления подтверждающих документов</t>
  </si>
  <si>
    <t>Подпрограмма "Обеспечение социальной поддержки семьи и детей"</t>
  </si>
  <si>
    <t>Субвенции на компенсацию части родительской платы за присмотр и уход за ребенком</t>
  </si>
  <si>
    <t>906</t>
  </si>
  <si>
    <t>19 3 01 70170</t>
  </si>
  <si>
    <t>Подпрограмма "Социальная поддержка детей-сирот и детей,  оставшихся без попечения родителей на 2015-2020 годы"</t>
  </si>
  <si>
    <t>19 4 00 00000</t>
  </si>
  <si>
    <t>Выплаты, направленные на поддержку детей-сирот и детей, оставшихся без попечения родителей</t>
  </si>
  <si>
    <t>19 4 01 50820</t>
  </si>
  <si>
    <t>412</t>
  </si>
  <si>
    <t>Предоставление жилых помещений детям-сиротам по договорам найма специализированных жилых помещений</t>
  </si>
  <si>
    <t>19 4 02 R0820</t>
  </si>
  <si>
    <t>Субвенции на предоставление детям-сиротам  благоустроенных жилых помещений</t>
  </si>
  <si>
    <t>19 4 02 70180</t>
  </si>
  <si>
    <t>Мероприятия, направленные на оказание поддержки детей-сирот и детей, оставшихся без попечения родителей</t>
  </si>
  <si>
    <t>19 4 01 020К3</t>
  </si>
  <si>
    <t>Субвенция на выплату ежемесячных денежных средств на содержание детей-сирот в семье опекуна и приёмной семье</t>
  </si>
  <si>
    <t>19 4 01 70250</t>
  </si>
  <si>
    <t>Подпрограмма "Содействие занятости населения (2015-2020 годы)"</t>
  </si>
  <si>
    <t>19 5 00 00000</t>
  </si>
  <si>
    <t>Мероприятия в области содействия занятости населения</t>
  </si>
  <si>
    <t>19 5 01 21903</t>
  </si>
  <si>
    <t>Проведение городских конкурсов профессионального мастерства</t>
  </si>
  <si>
    <t>19 5 01 21904</t>
  </si>
  <si>
    <t>350</t>
  </si>
  <si>
    <t>Подпрограмма "Финансовая поддержка социально ориентированных некоммерческих организаций и территориального общественного самоуправления"</t>
  </si>
  <si>
    <t>19 6 00 00000</t>
  </si>
  <si>
    <t>Поощрение активистов и руководителей ТОС по итогам конкурса</t>
  </si>
  <si>
    <t>19 6 01 21905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</si>
  <si>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</si>
  <si>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19 6 01 71200</t>
  </si>
  <si>
    <t xml:space="preserve">Мероприятия, направленные на фин поддержку СОНО МО г.Саяногорск </t>
  </si>
  <si>
    <t>19 6 02 21906</t>
  </si>
  <si>
    <t>Муниципальная программа "Развитие образования в муниципальном образовании г.Саяногорск на 2015-2020 гг."</t>
  </si>
  <si>
    <t>20 0 00 00000</t>
  </si>
  <si>
    <t>Подпрограмма "Обеспечение доступности дошкольного образования в муниципальном образовании г.Саяногорск на 2015-2020 гг."</t>
  </si>
  <si>
    <t>20 1 00 00000</t>
  </si>
  <si>
    <t>Обеспечение деятельности бюджетных учреждений (Дошкольные образовательные организации) в т.ч. субсидии муниципальным образованиям на частичное погашение просроченной кредиторской задолженности</t>
  </si>
  <si>
    <t>20 1 01 04200</t>
  </si>
  <si>
    <t>20 1 01 S9130</t>
  </si>
  <si>
    <t>Субвенции на получение общедоступного и бесплатного дошкольного образования в муниципальных дошкольных образовательных организациях</t>
  </si>
  <si>
    <t>20 1 01 70150</t>
  </si>
  <si>
    <t>20 1 01 020К3</t>
  </si>
  <si>
    <t>20 1 02 020К3</t>
  </si>
  <si>
    <t>20 1 02 S9130</t>
  </si>
  <si>
    <t>Укрепление материально- технической базы</t>
  </si>
  <si>
    <t>20 1 02 2001У</t>
  </si>
  <si>
    <t>Обеспечение пожарной безопасности</t>
  </si>
  <si>
    <t>20 1 02 2002П</t>
  </si>
  <si>
    <t>Обеспечение сохранности технического состояния зданий</t>
  </si>
  <si>
    <t>20 1 02 2003К</t>
  </si>
  <si>
    <t>Софинансирование расходов в рамках реализация мероприятий программы Российской Федерации "Доступная среда" на 2011 - 2020 годы</t>
  </si>
  <si>
    <t>20 1 02 L0271</t>
  </si>
  <si>
    <t>Субсидии ФП "Доступная среда" на 2011 - 2020 годы (обеспечение доступности объектов и услуг для инвалидов )</t>
  </si>
  <si>
    <t>20 1 02 R0271</t>
  </si>
  <si>
    <t>Субсидии на реализацию мероприятий по развитию общеобразовательных организаций</t>
  </si>
  <si>
    <t>20 1 02 71440</t>
  </si>
  <si>
    <t>Подпрограмма "Развитие начального общего образования, основного общего образования и среднего общего образования в муниципальном образовании г.Саяногорск на 2015-2020 гг."</t>
  </si>
  <si>
    <t>20 2 00 00000</t>
  </si>
  <si>
    <t>Обеспечение деятельности подведомственных учреждений (Общеобразовательные организации)  в т.ч. субсидии муниципальным образованиям на частичное погашение просроченной кредиторской задолженности</t>
  </si>
  <si>
    <t>20 2 01 04210</t>
  </si>
  <si>
    <t>20 2 01 S9130</t>
  </si>
  <si>
    <t>Субвенции на получение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</si>
  <si>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20 2 01 70140</t>
  </si>
  <si>
    <t>20 2 01 020К3</t>
  </si>
  <si>
    <t>20 2 02 020К3</t>
  </si>
  <si>
    <t>20 2 02 S9130</t>
  </si>
  <si>
    <t>20 2 02 2002П</t>
  </si>
  <si>
    <t>20 2 02 2001У</t>
  </si>
  <si>
    <t>20 2 02 2003К</t>
  </si>
  <si>
    <t xml:space="preserve">Организация школьного питания </t>
  </si>
  <si>
    <t>20 2 02 S1450</t>
  </si>
  <si>
    <t>Софинансирование мероприятий по предоставлению школьного питания</t>
  </si>
  <si>
    <t>Софинансирование строительства, реконструкции, капитального ремонта общеобразовательных организаций, оснащение оборудованием</t>
  </si>
  <si>
    <t>20 2 02 S1460</t>
  </si>
  <si>
    <t>Подпрограмма "Развитие системы дополнительного образования детей в муниципальном образовании г.Саяногорск на 2015-2020 гг."</t>
  </si>
  <si>
    <t>20 3 01 00000</t>
  </si>
  <si>
    <r>
      <t xml:space="preserve">Предоставление дополнительного образования детям Субсидии </t>
    </r>
    <r>
      <rPr>
        <b/>
        <sz val="9"/>
        <rFont val="Times New Roman"/>
        <family val="1"/>
      </rPr>
      <t>бюджетным</t>
    </r>
    <r>
      <rPr>
        <sz val="9"/>
        <rFont val="Times New Roman"/>
        <family val="1"/>
      </rPr>
      <t xml:space="preserve"> учреждениям  ( в т.ч. субсидии муниципальным образованиям на частичное погашение просроченной кредиторской задолженности)</t>
    </r>
  </si>
  <si>
    <t>20 3 01 04230</t>
  </si>
  <si>
    <t>20 3 01 S9130</t>
  </si>
  <si>
    <r>
      <t xml:space="preserve">Предоставление дополнительного образования детям Субсидии </t>
    </r>
    <r>
      <rPr>
        <b/>
        <sz val="9"/>
        <rFont val="Times New Roman"/>
        <family val="1"/>
      </rPr>
      <t>автономным</t>
    </r>
    <r>
      <rPr>
        <sz val="9"/>
        <rFont val="Times New Roman"/>
        <family val="1"/>
      </rPr>
      <t xml:space="preserve"> учреждениям  ( в т.ч. субсидии муниципальным образованиям на частичное погашение просроченной кредиторской задолженности)</t>
    </r>
  </si>
  <si>
    <t>20 3 01 020К3</t>
  </si>
  <si>
    <t>20 3 02 020К3</t>
  </si>
  <si>
    <t>20 3 02 S9130</t>
  </si>
  <si>
    <t>20 3 02 2002П</t>
  </si>
  <si>
    <t>20 3 02 2003К</t>
  </si>
  <si>
    <t>Поддержка талантливых и одаренных детей</t>
  </si>
  <si>
    <t>20 3 02 2006Д</t>
  </si>
  <si>
    <t>Субсидии мо на софинансирование расходных обязательств по повышению зарплаты отдельным категориям работников бюджетной сферы</t>
  </si>
  <si>
    <t>20 3 01 79110</t>
  </si>
  <si>
    <t>Подпрограмма "Обеспечение прочих направлений деятельности муниципальной системы образования в муниципальном образовании г.Саяногорск на 2015-2020 гг."</t>
  </si>
  <si>
    <t>20 4 00 00000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</si>
  <si>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обслуживания, учебные фильмотеки, межшкольные учебно-производственные комбинаты, логопедические пункты)  в т.ч. субсидии муниципальным образованиям на частичное погашение просроченной кредиторской задолженности</t>
  </si>
  <si>
    <t>20 4 01 04520</t>
  </si>
  <si>
    <t>20 4 01 S9130</t>
  </si>
  <si>
    <t>20 4 01 020К3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</si>
  <si>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</si>
  <si>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20 4 01 70220</t>
  </si>
  <si>
    <t>20 4 02 2006Д</t>
  </si>
  <si>
    <t>Мероприятия по развитию кадрового потенциала</t>
  </si>
  <si>
    <t>20 4 02 22001</t>
  </si>
  <si>
    <t>Муниципальная программа "Основные направления содействия развитию малого и среднего предпринимательства на территории муниципального образования г.Саяногорск на 2018-2020 годы"</t>
  </si>
  <si>
    <t>21 0 00 00000</t>
  </si>
  <si>
    <t>Отсутствие заявок на момент проведения конкурса</t>
  </si>
  <si>
    <t>Субсидирование части затрат субъектов малого и среднего предпринимательства</t>
  </si>
  <si>
    <t>21 0 01 L5270</t>
  </si>
  <si>
    <t xml:space="preserve">Субсидии на гос поддержку малого и среднего предпринимательства </t>
  </si>
  <si>
    <t>21 0 01 R5270</t>
  </si>
  <si>
    <t xml:space="preserve">Субсидии на развитие малого и среднего предпринимательства </t>
  </si>
  <si>
    <t>21 0 02 71210</t>
  </si>
  <si>
    <t>Муниципальная программа "Специальная оценка условий труда в муниципальных учреждениях МО г.Саяногорск на 2017-2019 годы"</t>
  </si>
  <si>
    <t>22 0 00 00000</t>
  </si>
  <si>
    <t>Мероприятия по проведению специальной оценки условий труда в муниципальных учреждениях МО г.Саяногорск (в т ч погашение кредиторской задолженности и субсидии муниципальным образованиям на частичное погашение просроченной кредиторской задолженности )</t>
  </si>
  <si>
    <t>22 0 01 2008Т</t>
  </si>
  <si>
    <t>22 0 01 020К3</t>
  </si>
  <si>
    <t>22 0 01 S9130</t>
  </si>
  <si>
    <t>*</t>
  </si>
  <si>
    <t>Муниципальная программа "Развитие культуры и СМИ в муниципальном образовании г.Саяногорск на 2015-2020 гг."</t>
  </si>
  <si>
    <t>23 0 00 00000</t>
  </si>
  <si>
    <t>Подпрограмма «Создание условий для обеспечения жителей муниципального образования город Саяногорск услугами организаций культуры»</t>
  </si>
  <si>
    <t>23 1 00 00000</t>
  </si>
  <si>
    <t>Создание условий для организации и обеспечения эффективного функционирования учреждений культурно-досугового типа</t>
  </si>
  <si>
    <t>23 1 01 00000</t>
  </si>
  <si>
    <t>23 1 01 020К3</t>
  </si>
  <si>
    <t>**</t>
  </si>
  <si>
    <t>23 1 01 S9130</t>
  </si>
  <si>
    <t>Поддержка отрасли культуры (софинансирование)</t>
  </si>
  <si>
    <t>23 1 01 L5190</t>
  </si>
  <si>
    <t>23 1 01 2002П</t>
  </si>
  <si>
    <t>Обеспечение деятельности подведомственных учреждений (в сфере культуры и кинематографии)  в т.ч. субсидии муниципальным образованиям на частичное погашение просроченной кредиторской задолженности</t>
  </si>
  <si>
    <t>23 1 01 04400</t>
  </si>
  <si>
    <t>Создание условий для организации и обеспечения эффективного функционирования музейного дела</t>
  </si>
  <si>
    <t>23 1 02 00000</t>
  </si>
  <si>
    <t>23 1 02 020К3</t>
  </si>
  <si>
    <t>23 1 02 S9130</t>
  </si>
  <si>
    <t>23 1 02 2002П</t>
  </si>
  <si>
    <t>Организация отдыха и занятости детей в каникулярное время</t>
  </si>
  <si>
    <t>23 1 02 2007Л</t>
  </si>
  <si>
    <t>Мероприятия по реализации социально значимого проекта "Этнокультурный комплекс "Ымай"</t>
  </si>
  <si>
    <t>23 1 02 08200</t>
  </si>
  <si>
    <t>Обеспечение деятельности подведомственных учреждений (Музеи) ( в т.ч. субсидии муниципальным образованиям на частичное погашение просроченной кредиторской задолженности)</t>
  </si>
  <si>
    <t>23 1 02 04410</t>
  </si>
  <si>
    <t>Создание условий для организации и обеспечения эффективного функционирования библиотечного дела</t>
  </si>
  <si>
    <t>23 1 03 00000</t>
  </si>
  <si>
    <t>23 1 03 020К3</t>
  </si>
  <si>
    <t>23 1 03 S9130</t>
  </si>
  <si>
    <t>23 1 03 2001У</t>
  </si>
  <si>
    <t>Обеспечение деятельности подведомственных учреждений (Библиотеки)( в т.ч. субсидии муниципальным образованиям на частичное погашение просроченной кредиторской задолженности)</t>
  </si>
  <si>
    <t>23 1 03 04420</t>
  </si>
  <si>
    <t>Подпрограмма "Создание условий для сохранения и развития дополнительного образования детей в сфере искусств"</t>
  </si>
  <si>
    <t>23 2 01 00000</t>
  </si>
  <si>
    <t>23 2 01 020К3</t>
  </si>
  <si>
    <t>23 2 01 S9130</t>
  </si>
  <si>
    <t>23 2 01 2003К</t>
  </si>
  <si>
    <t>Софинансирование расходов в рамках реализация мероприятий федеральной целевой программы "Культура России (2012 - 2018 годы)"</t>
  </si>
  <si>
    <t>23 2 01 L5190</t>
  </si>
  <si>
    <t>23 2 01 2002П</t>
  </si>
  <si>
    <t>Обеспечение деятельности подведомственных учреждений (Предоставление дополнительного образования детям) в т.ч. субсидии муниципальным образованиям на частичное погашение просроченной кредиторской задолженности</t>
  </si>
  <si>
    <t>23 2 01 04230</t>
  </si>
  <si>
    <t>Подпрограмма «Реализация муниципальной политики в сфере культуры»</t>
  </si>
  <si>
    <t>23 3 00 00000</t>
  </si>
  <si>
    <t>23 3 01 020К3</t>
  </si>
  <si>
    <t>23 3 01 S9130</t>
  </si>
  <si>
    <t>Обеспечение деятельности подведомственных учреждений (Учебно-методические кабинеты, централизованные бухгалтерии…)</t>
  </si>
  <si>
    <t>23 3 01 04520</t>
  </si>
  <si>
    <t>Подпрограмма "Подготовка, организация, проведение и оформление городских культурно-массовых мероприятий, посвященных значимых событиям российской культуры, республиканским и муниципальным памятным датам"</t>
  </si>
  <si>
    <t>Поддержка социально-значимых мероприятий, посвященных значимым событиям российской культуры, республиканским и муниципальным памятным датам ( в т.ч. субсидии муниципальным образованиям на частичное погашение просроченной кредиторской задолженности)</t>
  </si>
  <si>
    <t>23 4 01 00000</t>
  </si>
  <si>
    <t>23 4 01 020К3</t>
  </si>
  <si>
    <t>23 4 01 S9130</t>
  </si>
  <si>
    <t>23 4 01 22301</t>
  </si>
  <si>
    <t>Подпрограмма «Обеспечение прав граждан на получение общественно важных сведений, затрагивающих интересы населения»</t>
  </si>
  <si>
    <t>23 5 01 04570</t>
  </si>
  <si>
    <t>23 5 01 020К3</t>
  </si>
  <si>
    <t>23 5 01 S9130</t>
  </si>
  <si>
    <t>Обеспечение деятельности подведомственных учреждений (в сфере средств массовой информации) "Саянские ведомости" в т.ч. субсидии муниципальным образованиям на частичное погашение просроченной кредиторской задолженности</t>
  </si>
  <si>
    <t>23 5 01 04370</t>
  </si>
  <si>
    <t>Муниципальная программа "Обеспечение жильем молодых семей" на 2016-2018 годы</t>
  </si>
  <si>
    <t>902</t>
  </si>
  <si>
    <t>24 0 00 00000</t>
  </si>
  <si>
    <t>Софинансирование расходов на реализацию мероприятий по обеспечению жильем молодых семей</t>
  </si>
  <si>
    <t>24 0 01 L0200</t>
  </si>
  <si>
    <t>Субсидия на реализацию мероприятий по обеспечению жильем молодых семей</t>
  </si>
  <si>
    <t>24 0 01 R4970</t>
  </si>
  <si>
    <t xml:space="preserve">Муниципальная программа "Развитие физической культуры, спорта, туризма и молодежной политики в муниципальном образовании город Саяногорск на 2016-2020 годы" </t>
  </si>
  <si>
    <t>25 0 00 00000</t>
  </si>
  <si>
    <t>Подпрограмма "Создание благоприятных условий для развития туризма"</t>
  </si>
  <si>
    <t>25 1 01 00000</t>
  </si>
  <si>
    <t>25 1 01 020К3</t>
  </si>
  <si>
    <t>Содействие в разработке, формировании и продвижении на внутреннем и внешнем рынках конкурентоспособного туристского продукта Погашение кредиторской задолженности прошлых лет</t>
  </si>
  <si>
    <t>25 1 03 020К3</t>
  </si>
  <si>
    <t>Мероприятия по содействию в разработке, формировании и продвижении на внутреннем и внешнем рынках конкурентоспособного туристского продукта</t>
  </si>
  <si>
    <t>25 1 03 22503</t>
  </si>
  <si>
    <t>Подпрограмма "Развитие физической культуры и спорта"</t>
  </si>
  <si>
    <t xml:space="preserve">25 2 00 00000 </t>
  </si>
  <si>
    <t>25 2 01 020К3</t>
  </si>
  <si>
    <t>Мероприятия по развитию спорта, физкультурно-оздоровительной работе с населением, развитию физкультурно-спортивной работы с детьми и молодежью, выезды сборных команд МО г.Саяногорск на соревнования, пропаганда физкультуры и спорта</t>
  </si>
  <si>
    <t>25 2 01 22504</t>
  </si>
  <si>
    <t>Обеспечение деятельности МАУ "Городские спортивные сооружения"</t>
  </si>
  <si>
    <t>25 2 03 020К3</t>
  </si>
  <si>
    <t>25 2 03 04100</t>
  </si>
  <si>
    <t>Мероприятия оп развитию инфраструктуры физической культуры и спорта</t>
  </si>
  <si>
    <t>25 2 06 22509</t>
  </si>
  <si>
    <t>Подпрограмма "Развитие молодежной политики"</t>
  </si>
  <si>
    <t>25 3 00 00000</t>
  </si>
  <si>
    <t>25 3 01 020К3</t>
  </si>
  <si>
    <t>Мероприятия по вовлечению молодежи в процессы социально-экономического, общественно-политического, культурного развития МО г.Саяногорск</t>
  </si>
  <si>
    <t>25 3 01 22506</t>
  </si>
  <si>
    <t>Мероприятия по созданию благоприятных условий для социального становления, духовного, интеллектуального и физического развития молодежи МО г.Саяногорск</t>
  </si>
  <si>
    <t>25 3 01 22507</t>
  </si>
  <si>
    <t>Муниципальная программа "Формирование комфортной городской среды на территории муниципального образования город Саяногорск на 2018-2022 годы"</t>
  </si>
  <si>
    <t>26 0 00 00000</t>
  </si>
  <si>
    <t>Благоустройство дворовых территорий муниципального образования город Саяногорск</t>
  </si>
  <si>
    <t>26 0 01 22601</t>
  </si>
  <si>
    <t>Благоустройство общественных территорий муниципального образования город Саяногорск</t>
  </si>
  <si>
    <t>26 0 01 22602</t>
  </si>
  <si>
    <t>Благоустройство мест массового отдыха населения муниципального образования город Саяногорск (городских парков)</t>
  </si>
  <si>
    <t>26 0 01 S9130</t>
  </si>
  <si>
    <t>Субсидии на поддержку муниципальных программ формирования современной городской среды</t>
  </si>
  <si>
    <t>26 0 01 73310</t>
  </si>
  <si>
    <t>Софинансирование поддержки муниципальных программ формирования современной городской среды</t>
  </si>
  <si>
    <t>26 0 01 S3310</t>
  </si>
  <si>
    <t>Софинансирование расходов на поддержку муниципальных программ формирования комфортной среды проживания в Республике Хакасия</t>
  </si>
  <si>
    <t>26 0 01 L555П</t>
  </si>
  <si>
    <t>Поддержка обустройства мест массового отдыха населения (городских парков)</t>
  </si>
  <si>
    <t>26 0 01 L5600</t>
  </si>
  <si>
    <t>ИТОГО по ОТЧЕТУ:</t>
  </si>
  <si>
    <t xml:space="preserve">ост.на л/счетах </t>
  </si>
  <si>
    <t>Кредиторская задолженность по данным годового отчета</t>
  </si>
  <si>
    <t>Согласно данным бухгалтерской отчетности. Кассовый перенос не возможен в связи с блокировкой лицевых счетов учреждений</t>
  </si>
  <si>
    <t>гороо</t>
  </si>
  <si>
    <t>Справочно:</t>
  </si>
  <si>
    <t>в 2013г. прекращают свое действие 15 МЦП</t>
  </si>
  <si>
    <t>по состоянию на 01.11.13 кредит.задолж. по данным программам составила 15 125 982,81 руб.</t>
  </si>
  <si>
    <t>в т.ч.за счет средств МБ-6 371 532,29-;</t>
  </si>
  <si>
    <t>Руководитель "Бюджетно-финансового управления администрации города Саяногорска"</t>
  </si>
  <si>
    <t>И. В. Пожар</t>
  </si>
  <si>
    <t>исп.Мосина Е.Е.</t>
  </si>
  <si>
    <t>2-19-22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</si>
</sst>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_р_._-;\-* #,##0_р_._-;_-* \-_р_._-;_-@_-"/>
    <numFmt numFmtId="166" formatCode="_-* #,##0.00_р_._-;\-* #,##0.00_р_._-;_-* \-??_р_._-;_-@_-"/>
  </numFmts>
  <fonts count="12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sz val="7"/>
      <color indexed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7.5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i/>
      <sz val="7"/>
      <name val="Arial Cyr"/>
      <family val="0"/>
    </font>
    <font>
      <i/>
      <sz val="7"/>
      <color indexed="10"/>
      <name val="Arial Cyr"/>
      <family val="0"/>
    </font>
    <font>
      <sz val="9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9"/>
      <color indexed="12"/>
      <name val="Arial Cyr"/>
      <family val="0"/>
    </font>
    <font>
      <b/>
      <i/>
      <sz val="9"/>
      <color indexed="17"/>
      <name val="Arial CYR"/>
      <family val="0"/>
    </font>
    <font>
      <b/>
      <sz val="10"/>
      <color indexed="17"/>
      <name val="Arial Cyr"/>
      <family val="0"/>
    </font>
    <font>
      <b/>
      <sz val="9"/>
      <color indexed="17"/>
      <name val="Arial Cyr"/>
      <family val="0"/>
    </font>
    <font>
      <i/>
      <sz val="8"/>
      <color indexed="10"/>
      <name val="Arial Cyr"/>
      <family val="0"/>
    </font>
    <font>
      <i/>
      <sz val="7.5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9"/>
      <name val="Agency FB"/>
      <family val="2"/>
    </font>
    <font>
      <b/>
      <i/>
      <sz val="8"/>
      <color indexed="10"/>
      <name val="Arial Cyr"/>
      <family val="0"/>
    </font>
    <font>
      <b/>
      <sz val="9"/>
      <color indexed="10"/>
      <name val="Arial Cyr"/>
      <family val="0"/>
    </font>
    <font>
      <sz val="7.5"/>
      <name val="Arial Cyr"/>
      <family val="0"/>
    </font>
    <font>
      <b/>
      <i/>
      <sz val="10"/>
      <color indexed="17"/>
      <name val="Arial Cyr"/>
      <family val="0"/>
    </font>
    <font>
      <i/>
      <sz val="8"/>
      <color indexed="10"/>
      <name val="Arial"/>
      <family val="2"/>
    </font>
    <font>
      <sz val="7.5"/>
      <color indexed="10"/>
      <name val="Arial Cyr"/>
      <family val="0"/>
    </font>
    <font>
      <i/>
      <sz val="8"/>
      <color indexed="10"/>
      <name val="Times New Roman"/>
      <family val="1"/>
    </font>
    <font>
      <sz val="10"/>
      <color indexed="10"/>
      <name val="Arial Cyr"/>
      <family val="0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 Cyr"/>
      <family val="0"/>
    </font>
    <font>
      <b/>
      <sz val="11"/>
      <color indexed="12"/>
      <name val="Times New Roman"/>
      <family val="1"/>
    </font>
    <font>
      <b/>
      <sz val="8"/>
      <name val="Arial Cyr"/>
      <family val="0"/>
    </font>
    <font>
      <sz val="8"/>
      <color indexed="12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i/>
      <sz val="8"/>
      <color indexed="8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2"/>
    </font>
    <font>
      <sz val="11"/>
      <name val="Arial Cyr"/>
      <family val="0"/>
    </font>
    <font>
      <b/>
      <sz val="10"/>
      <color indexed="48"/>
      <name val="Arial Cyr"/>
      <family val="0"/>
    </font>
    <font>
      <sz val="10"/>
      <color indexed="17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8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b/>
      <sz val="10"/>
      <color rgb="FF008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double"/>
      <bottom/>
    </border>
    <border>
      <left style="medium"/>
      <right/>
      <top/>
      <bottom/>
    </border>
    <border>
      <left style="thin">
        <color rgb="FF000000"/>
      </left>
      <right style="thin"/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double"/>
      <bottom/>
    </border>
    <border>
      <left/>
      <right style="medium"/>
      <top/>
      <bottom style="thin"/>
    </border>
    <border>
      <left/>
      <right style="medium"/>
      <top style="double"/>
      <bottom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3" fillId="8" borderId="0" applyNumberFormat="0" applyBorder="0" applyAlignment="0" applyProtection="0"/>
    <xf numFmtId="0" fontId="1" fillId="2" borderId="0" applyNumberFormat="0" applyBorder="0" applyAlignment="0" applyProtection="0"/>
    <xf numFmtId="0" fontId="103" fillId="9" borderId="0" applyNumberFormat="0" applyBorder="0" applyAlignment="0" applyProtection="0"/>
    <xf numFmtId="0" fontId="1" fillId="3" borderId="0" applyNumberFormat="0" applyBorder="0" applyAlignment="0" applyProtection="0"/>
    <xf numFmtId="0" fontId="103" fillId="10" borderId="0" applyNumberFormat="0" applyBorder="0" applyAlignment="0" applyProtection="0"/>
    <xf numFmtId="0" fontId="1" fillId="4" borderId="0" applyNumberFormat="0" applyBorder="0" applyAlignment="0" applyProtection="0"/>
    <xf numFmtId="0" fontId="103" fillId="11" borderId="0" applyNumberFormat="0" applyBorder="0" applyAlignment="0" applyProtection="0"/>
    <xf numFmtId="0" fontId="1" fillId="5" borderId="0" applyNumberFormat="0" applyBorder="0" applyAlignment="0" applyProtection="0"/>
    <xf numFmtId="0" fontId="103" fillId="12" borderId="0" applyNumberFormat="0" applyBorder="0" applyAlignment="0" applyProtection="0"/>
    <xf numFmtId="0" fontId="1" fillId="6" borderId="0" applyNumberFormat="0" applyBorder="0" applyAlignment="0" applyProtection="0"/>
    <xf numFmtId="0" fontId="10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3" fillId="18" borderId="0" applyNumberFormat="0" applyBorder="0" applyAlignment="0" applyProtection="0"/>
    <xf numFmtId="0" fontId="1" fillId="14" borderId="0" applyNumberFormat="0" applyBorder="0" applyAlignment="0" applyProtection="0"/>
    <xf numFmtId="0" fontId="103" fillId="19" borderId="0" applyNumberFormat="0" applyBorder="0" applyAlignment="0" applyProtection="0"/>
    <xf numFmtId="0" fontId="1" fillId="15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03" fillId="21" borderId="0" applyNumberFormat="0" applyBorder="0" applyAlignment="0" applyProtection="0"/>
    <xf numFmtId="0" fontId="1" fillId="5" borderId="0" applyNumberFormat="0" applyBorder="0" applyAlignment="0" applyProtection="0"/>
    <xf numFmtId="0" fontId="103" fillId="22" borderId="0" applyNumberFormat="0" applyBorder="0" applyAlignment="0" applyProtection="0"/>
    <xf numFmtId="0" fontId="1" fillId="14" borderId="0" applyNumberFormat="0" applyBorder="0" applyAlignment="0" applyProtection="0"/>
    <xf numFmtId="0" fontId="103" fillId="23" borderId="0" applyNumberFormat="0" applyBorder="0" applyAlignment="0" applyProtection="0"/>
    <xf numFmtId="0" fontId="1" fillId="17" borderId="0" applyNumberFormat="0" applyBorder="0" applyAlignment="0" applyProtection="0"/>
    <xf numFmtId="0" fontId="83" fillId="2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104" fillId="28" borderId="0" applyNumberFormat="0" applyBorder="0" applyAlignment="0" applyProtection="0"/>
    <xf numFmtId="0" fontId="83" fillId="24" borderId="0" applyNumberFormat="0" applyBorder="0" applyAlignment="0" applyProtection="0"/>
    <xf numFmtId="0" fontId="104" fillId="29" borderId="0" applyNumberFormat="0" applyBorder="0" applyAlignment="0" applyProtection="0"/>
    <xf numFmtId="0" fontId="83" fillId="15" borderId="0" applyNumberFormat="0" applyBorder="0" applyAlignment="0" applyProtection="0"/>
    <xf numFmtId="0" fontId="104" fillId="30" borderId="0" applyNumberFormat="0" applyBorder="0" applyAlignment="0" applyProtection="0"/>
    <xf numFmtId="0" fontId="83" fillId="16" borderId="0" applyNumberFormat="0" applyBorder="0" applyAlignment="0" applyProtection="0"/>
    <xf numFmtId="0" fontId="104" fillId="31" borderId="0" applyNumberFormat="0" applyBorder="0" applyAlignment="0" applyProtection="0"/>
    <xf numFmtId="0" fontId="83" fillId="25" borderId="0" applyNumberFormat="0" applyBorder="0" applyAlignment="0" applyProtection="0"/>
    <xf numFmtId="0" fontId="104" fillId="32" borderId="0" applyNumberFormat="0" applyBorder="0" applyAlignment="0" applyProtection="0"/>
    <xf numFmtId="0" fontId="83" fillId="26" borderId="0" applyNumberFormat="0" applyBorder="0" applyAlignment="0" applyProtection="0"/>
    <xf numFmtId="0" fontId="104" fillId="33" borderId="0" applyNumberFormat="0" applyBorder="0" applyAlignment="0" applyProtection="0"/>
    <xf numFmtId="0" fontId="83" fillId="27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37" borderId="0" applyNumberFormat="0" applyBorder="0" applyAlignment="0" applyProtection="0"/>
    <xf numFmtId="0" fontId="84" fillId="3" borderId="0" applyNumberFormat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6" fillId="38" borderId="1" applyNumberFormat="0" applyAlignment="0" applyProtection="0"/>
    <xf numFmtId="0" fontId="87" fillId="39" borderId="2" applyNumberFormat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8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7" borderId="1" applyNumberFormat="0" applyAlignment="0" applyProtection="0"/>
    <xf numFmtId="0" fontId="94" fillId="0" borderId="6" applyNumberFormat="0" applyFill="0" applyAlignment="0" applyProtection="0"/>
    <xf numFmtId="0" fontId="95" fillId="40" borderId="0" applyNumberFormat="0" applyBorder="0" applyAlignment="0" applyProtection="0"/>
    <xf numFmtId="0" fontId="1" fillId="41" borderId="7" applyNumberFormat="0" applyFont="0" applyAlignment="0" applyProtection="0"/>
    <xf numFmtId="0" fontId="96" fillId="38" borderId="8" applyNumberFormat="0" applyAlignment="0" applyProtection="0"/>
    <xf numFmtId="4" fontId="105" fillId="0" borderId="9">
      <alignment vertical="top" shrinkToFit="1"/>
      <protection/>
    </xf>
    <xf numFmtId="0" fontId="106" fillId="0" borderId="0">
      <alignment/>
      <protection/>
    </xf>
    <xf numFmtId="0" fontId="106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00" fillId="0" borderId="0" applyNumberFormat="0" applyFill="0" applyBorder="0" applyAlignment="0" applyProtection="0"/>
    <xf numFmtId="0" fontId="106" fillId="42" borderId="0">
      <alignment/>
      <protection/>
    </xf>
    <xf numFmtId="0" fontId="107" fillId="0" borderId="0">
      <alignment horizontal="center"/>
      <protection/>
    </xf>
    <xf numFmtId="0" fontId="106" fillId="0" borderId="0">
      <alignment horizontal="right"/>
      <protection/>
    </xf>
    <xf numFmtId="0" fontId="106" fillId="42" borderId="11">
      <alignment/>
      <protection/>
    </xf>
    <xf numFmtId="0" fontId="106" fillId="0" borderId="9">
      <alignment horizontal="center" vertical="center" wrapText="1"/>
      <protection/>
    </xf>
    <xf numFmtId="0" fontId="106" fillId="42" borderId="12">
      <alignment/>
      <protection/>
    </xf>
    <xf numFmtId="0" fontId="106" fillId="42" borderId="0">
      <alignment shrinkToFit="1"/>
      <protection/>
    </xf>
    <xf numFmtId="0" fontId="108" fillId="0" borderId="12">
      <alignment horizontal="right"/>
      <protection/>
    </xf>
    <xf numFmtId="4" fontId="108" fillId="43" borderId="12">
      <alignment horizontal="right" vertical="top" shrinkToFit="1"/>
      <protection/>
    </xf>
    <xf numFmtId="4" fontId="108" fillId="44" borderId="12">
      <alignment horizontal="right" vertical="top" shrinkToFit="1"/>
      <protection/>
    </xf>
    <xf numFmtId="0" fontId="106" fillId="0" borderId="0">
      <alignment/>
      <protection/>
    </xf>
    <xf numFmtId="0" fontId="106" fillId="0" borderId="0">
      <alignment horizontal="left" wrapText="1"/>
      <protection/>
    </xf>
    <xf numFmtId="0" fontId="108" fillId="0" borderId="9">
      <alignment vertical="top" wrapText="1"/>
      <protection/>
    </xf>
    <xf numFmtId="0" fontId="108" fillId="0" borderId="9">
      <alignment vertical="top" wrapText="1"/>
      <protection/>
    </xf>
    <xf numFmtId="0" fontId="108" fillId="0" borderId="9">
      <alignment vertical="top" wrapText="1"/>
      <protection/>
    </xf>
    <xf numFmtId="0" fontId="108" fillId="0" borderId="9">
      <alignment vertical="top" wrapText="1"/>
      <protection/>
    </xf>
    <xf numFmtId="0" fontId="108" fillId="0" borderId="9">
      <alignment vertical="top" wrapText="1"/>
      <protection/>
    </xf>
    <xf numFmtId="0" fontId="108" fillId="0" borderId="9">
      <alignment vertical="top" wrapTex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9" fontId="106" fillId="0" borderId="9">
      <alignment horizontal="center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3" borderId="9">
      <alignment horizontal="right" vertical="top" shrinkToFit="1"/>
      <protection/>
    </xf>
    <xf numFmtId="4" fontId="108" fillId="44" borderId="9">
      <alignment horizontal="right" vertical="top" shrinkToFit="1"/>
      <protection/>
    </xf>
    <xf numFmtId="0" fontId="106" fillId="42" borderId="13">
      <alignment/>
      <protection/>
    </xf>
    <xf numFmtId="0" fontId="106" fillId="42" borderId="13">
      <alignment horizontal="center"/>
      <protection/>
    </xf>
    <xf numFmtId="4" fontId="108" fillId="0" borderId="9">
      <alignment horizontal="right" vertical="top" shrinkToFit="1"/>
      <protection/>
    </xf>
    <xf numFmtId="49" fontId="106" fillId="0" borderId="9">
      <alignment vertical="top" wrapText="1"/>
      <protection/>
    </xf>
    <xf numFmtId="4" fontId="106" fillId="0" borderId="9">
      <alignment horizontal="right" vertical="top" shrinkToFit="1"/>
      <protection/>
    </xf>
    <xf numFmtId="0" fontId="106" fillId="42" borderId="13">
      <alignment shrinkToFit="1"/>
      <protection/>
    </xf>
    <xf numFmtId="0" fontId="106" fillId="42" borderId="12">
      <alignment horizontal="center"/>
      <protection/>
    </xf>
    <xf numFmtId="0" fontId="104" fillId="45" borderId="0" applyNumberFormat="0" applyBorder="0" applyAlignment="0" applyProtection="0"/>
    <xf numFmtId="0" fontId="83" fillId="34" borderId="0" applyNumberFormat="0" applyBorder="0" applyAlignment="0" applyProtection="0"/>
    <xf numFmtId="0" fontId="104" fillId="46" borderId="0" applyNumberFormat="0" applyBorder="0" applyAlignment="0" applyProtection="0"/>
    <xf numFmtId="0" fontId="83" fillId="35" borderId="0" applyNumberFormat="0" applyBorder="0" applyAlignment="0" applyProtection="0"/>
    <xf numFmtId="0" fontId="104" fillId="47" borderId="0" applyNumberFormat="0" applyBorder="0" applyAlignment="0" applyProtection="0"/>
    <xf numFmtId="0" fontId="83" fillId="36" borderId="0" applyNumberFormat="0" applyBorder="0" applyAlignment="0" applyProtection="0"/>
    <xf numFmtId="0" fontId="104" fillId="48" borderId="0" applyNumberFormat="0" applyBorder="0" applyAlignment="0" applyProtection="0"/>
    <xf numFmtId="0" fontId="83" fillId="25" borderId="0" applyNumberFormat="0" applyBorder="0" applyAlignment="0" applyProtection="0"/>
    <xf numFmtId="0" fontId="104" fillId="49" borderId="0" applyNumberFormat="0" applyBorder="0" applyAlignment="0" applyProtection="0"/>
    <xf numFmtId="0" fontId="83" fillId="26" borderId="0" applyNumberFormat="0" applyBorder="0" applyAlignment="0" applyProtection="0"/>
    <xf numFmtId="0" fontId="104" fillId="50" borderId="0" applyNumberFormat="0" applyBorder="0" applyAlignment="0" applyProtection="0"/>
    <xf numFmtId="0" fontId="83" fillId="37" borderId="0" applyNumberFormat="0" applyBorder="0" applyAlignment="0" applyProtection="0"/>
    <xf numFmtId="0" fontId="109" fillId="51" borderId="14" applyNumberFormat="0" applyAlignment="0" applyProtection="0"/>
    <xf numFmtId="0" fontId="93" fillId="7" borderId="1" applyNumberFormat="0" applyAlignment="0" applyProtection="0"/>
    <xf numFmtId="0" fontId="110" fillId="52" borderId="15" applyNumberFormat="0" applyAlignment="0" applyProtection="0"/>
    <xf numFmtId="0" fontId="96" fillId="38" borderId="8" applyNumberFormat="0" applyAlignment="0" applyProtection="0"/>
    <xf numFmtId="0" fontId="111" fillId="52" borderId="14" applyNumberFormat="0" applyAlignment="0" applyProtection="0"/>
    <xf numFmtId="0" fontId="8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112" fillId="0" borderId="16" applyNumberFormat="0" applyFill="0" applyAlignment="0" applyProtection="0"/>
    <xf numFmtId="0" fontId="90" fillId="0" borderId="3" applyNumberFormat="0" applyFill="0" applyAlignment="0" applyProtection="0"/>
    <xf numFmtId="0" fontId="113" fillId="0" borderId="17" applyNumberFormat="0" applyFill="0" applyAlignment="0" applyProtection="0"/>
    <xf numFmtId="0" fontId="91" fillId="0" borderId="4" applyNumberFormat="0" applyFill="0" applyAlignment="0" applyProtection="0"/>
    <xf numFmtId="0" fontId="114" fillId="0" borderId="18" applyNumberFormat="0" applyFill="0" applyAlignment="0" applyProtection="0"/>
    <xf numFmtId="0" fontId="92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5" fillId="0" borderId="19" applyNumberFormat="0" applyFill="0" applyAlignment="0" applyProtection="0"/>
    <xf numFmtId="0" fontId="99" fillId="0" borderId="10" applyNumberFormat="0" applyFill="0" applyAlignment="0" applyProtection="0"/>
    <xf numFmtId="0" fontId="116" fillId="53" borderId="20" applyNumberFormat="0" applyAlignment="0" applyProtection="0"/>
    <xf numFmtId="0" fontId="87" fillId="39" borderId="2" applyNumberFormat="0" applyAlignment="0" applyProtection="0"/>
    <xf numFmtId="0" fontId="1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8" fillId="54" borderId="0" applyNumberFormat="0" applyBorder="0" applyAlignment="0" applyProtection="0"/>
    <xf numFmtId="0" fontId="95" fillId="40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55" borderId="0" applyNumberFormat="0" applyBorder="0" applyAlignment="0" applyProtection="0"/>
    <xf numFmtId="0" fontId="84" fillId="3" borderId="0" applyNumberFormat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56" borderId="21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0" fontId="121" fillId="0" borderId="22" applyNumberFormat="0" applyFill="0" applyAlignment="0" applyProtection="0"/>
    <xf numFmtId="0" fontId="94" fillId="0" borderId="6" applyNumberFormat="0" applyFill="0" applyAlignment="0" applyProtection="0"/>
    <xf numFmtId="0" fontId="12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3" fillId="57" borderId="0" applyNumberFormat="0" applyBorder="0" applyAlignment="0" applyProtection="0"/>
    <xf numFmtId="0" fontId="89" fillId="4" borderId="0" applyNumberFormat="0" applyBorder="0" applyAlignment="0" applyProtection="0"/>
  </cellStyleXfs>
  <cellXfs count="113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" fontId="9" fillId="58" borderId="26" xfId="0" applyNumberFormat="1" applyFont="1" applyFill="1" applyBorder="1" applyAlignment="1">
      <alignment horizontal="center" vertical="center" wrapText="1"/>
    </xf>
    <xf numFmtId="4" fontId="9" fillId="44" borderId="26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56" borderId="26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vertical="center" wrapText="1"/>
    </xf>
    <xf numFmtId="49" fontId="12" fillId="4" borderId="29" xfId="0" applyNumberFormat="1" applyFont="1" applyFill="1" applyBorder="1" applyAlignment="1">
      <alignment vertical="center" wrapText="1"/>
    </xf>
    <xf numFmtId="49" fontId="13" fillId="4" borderId="29" xfId="0" applyNumberFormat="1" applyFont="1" applyFill="1" applyBorder="1" applyAlignment="1">
      <alignment vertical="center" wrapText="1"/>
    </xf>
    <xf numFmtId="4" fontId="13" fillId="4" borderId="29" xfId="0" applyNumberFormat="1" applyFont="1" applyFill="1" applyBorder="1" applyAlignment="1">
      <alignment horizontal="center" vertical="center" wrapText="1"/>
    </xf>
    <xf numFmtId="4" fontId="12" fillId="4" borderId="29" xfId="0" applyNumberFormat="1" applyFont="1" applyFill="1" applyBorder="1" applyAlignment="1">
      <alignment horizontal="right" vertical="center" wrapText="1"/>
    </xf>
    <xf numFmtId="4" fontId="12" fillId="4" borderId="30" xfId="0" applyNumberFormat="1" applyFont="1" applyFill="1" applyBorder="1" applyAlignment="1">
      <alignment vertical="center" wrapText="1"/>
    </xf>
    <xf numFmtId="4" fontId="14" fillId="4" borderId="3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wrapText="1"/>
    </xf>
    <xf numFmtId="49" fontId="16" fillId="0" borderId="30" xfId="0" applyNumberFormat="1" applyFont="1" applyFill="1" applyBorder="1" applyAlignment="1">
      <alignment wrapText="1"/>
    </xf>
    <xf numFmtId="4" fontId="16" fillId="59" borderId="32" xfId="0" applyNumberFormat="1" applyFont="1" applyFill="1" applyBorder="1" applyAlignment="1">
      <alignment wrapText="1"/>
    </xf>
    <xf numFmtId="4" fontId="16" fillId="0" borderId="32" xfId="0" applyNumberFormat="1" applyFont="1" applyFill="1" applyBorder="1" applyAlignment="1">
      <alignment wrapText="1"/>
    </xf>
    <xf numFmtId="4" fontId="16" fillId="56" borderId="32" xfId="0" applyNumberFormat="1" applyFont="1" applyFill="1" applyBorder="1" applyAlignment="1">
      <alignment horizontal="right" wrapText="1"/>
    </xf>
    <xf numFmtId="0" fontId="16" fillId="0" borderId="33" xfId="0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" fontId="16" fillId="59" borderId="33" xfId="0" applyNumberFormat="1" applyFont="1" applyFill="1" applyBorder="1" applyAlignment="1">
      <alignment wrapText="1"/>
    </xf>
    <xf numFmtId="4" fontId="16" fillId="0" borderId="33" xfId="0" applyNumberFormat="1" applyFont="1" applyFill="1" applyBorder="1" applyAlignment="1">
      <alignment wrapText="1"/>
    </xf>
    <xf numFmtId="4" fontId="16" fillId="0" borderId="29" xfId="0" applyNumberFormat="1" applyFont="1" applyFill="1" applyBorder="1" applyAlignment="1">
      <alignment wrapText="1"/>
    </xf>
    <xf numFmtId="4" fontId="16" fillId="56" borderId="33" xfId="0" applyNumberFormat="1" applyFont="1" applyFill="1" applyBorder="1" applyAlignment="1">
      <alignment horizontal="right" wrapText="1"/>
    </xf>
    <xf numFmtId="0" fontId="12" fillId="4" borderId="30" xfId="0" applyFont="1" applyFill="1" applyBorder="1" applyAlignment="1">
      <alignment vertical="center" wrapText="1"/>
    </xf>
    <xf numFmtId="49" fontId="12" fillId="4" borderId="30" xfId="0" applyNumberFormat="1" applyFont="1" applyFill="1" applyBorder="1" applyAlignment="1">
      <alignment vertical="center" wrapText="1"/>
    </xf>
    <xf numFmtId="4" fontId="12" fillId="4" borderId="30" xfId="0" applyNumberFormat="1" applyFont="1" applyFill="1" applyBorder="1" applyAlignment="1">
      <alignment horizontal="right" vertical="center" wrapText="1"/>
    </xf>
    <xf numFmtId="4" fontId="12" fillId="4" borderId="34" xfId="0" applyNumberFormat="1" applyFont="1" applyFill="1" applyBorder="1" applyAlignment="1">
      <alignment horizontal="right" vertical="center" wrapText="1"/>
    </xf>
    <xf numFmtId="4" fontId="14" fillId="4" borderId="35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vertical="center" wrapText="1"/>
    </xf>
    <xf numFmtId="49" fontId="12" fillId="4" borderId="36" xfId="0" applyNumberFormat="1" applyFont="1" applyFill="1" applyBorder="1" applyAlignment="1">
      <alignment vertical="center" wrapText="1"/>
    </xf>
    <xf numFmtId="4" fontId="12" fillId="4" borderId="36" xfId="0" applyNumberFormat="1" applyFont="1" applyFill="1" applyBorder="1" applyAlignment="1">
      <alignment vertical="center" wrapText="1"/>
    </xf>
    <xf numFmtId="4" fontId="12" fillId="4" borderId="36" xfId="0" applyNumberFormat="1" applyFont="1" applyFill="1" applyBorder="1" applyAlignment="1">
      <alignment horizontal="right" vertical="center" wrapText="1"/>
    </xf>
    <xf numFmtId="4" fontId="14" fillId="4" borderId="37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49" fontId="12" fillId="4" borderId="33" xfId="0" applyNumberFormat="1" applyFont="1" applyFill="1" applyBorder="1" applyAlignment="1">
      <alignment vertical="center" wrapText="1"/>
    </xf>
    <xf numFmtId="4" fontId="12" fillId="4" borderId="33" xfId="0" applyNumberFormat="1" applyFont="1" applyFill="1" applyBorder="1" applyAlignment="1">
      <alignment vertical="center" wrapText="1"/>
    </xf>
    <xf numFmtId="4" fontId="12" fillId="4" borderId="33" xfId="0" applyNumberFormat="1" applyFont="1" applyFill="1" applyBorder="1" applyAlignment="1">
      <alignment horizontal="right" vertical="center" wrapText="1"/>
    </xf>
    <xf numFmtId="4" fontId="14" fillId="4" borderId="38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49" fontId="16" fillId="0" borderId="32" xfId="0" applyNumberFormat="1" applyFont="1" applyFill="1" applyBorder="1" applyAlignment="1">
      <alignment vertical="center" wrapText="1"/>
    </xf>
    <xf numFmtId="4" fontId="16" fillId="59" borderId="36" xfId="0" applyNumberFormat="1" applyFont="1" applyFill="1" applyBorder="1" applyAlignment="1">
      <alignment vertical="center" wrapText="1"/>
    </xf>
    <xf numFmtId="4" fontId="16" fillId="0" borderId="36" xfId="0" applyNumberFormat="1" applyFont="1" applyFill="1" applyBorder="1" applyAlignment="1">
      <alignment vertical="center" wrapText="1"/>
    </xf>
    <xf numFmtId="4" fontId="16" fillId="56" borderId="36" xfId="0" applyNumberFormat="1" applyFont="1" applyFill="1" applyBorder="1" applyAlignment="1">
      <alignment horizontal="right" vertical="center" wrapText="1"/>
    </xf>
    <xf numFmtId="4" fontId="17" fillId="0" borderId="39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49" fontId="16" fillId="0" borderId="40" xfId="0" applyNumberFormat="1" applyFont="1" applyFill="1" applyBorder="1" applyAlignment="1">
      <alignment vertical="center" wrapText="1"/>
    </xf>
    <xf numFmtId="4" fontId="16" fillId="59" borderId="41" xfId="0" applyNumberFormat="1" applyFont="1" applyFill="1" applyBorder="1" applyAlignment="1">
      <alignment vertical="center" wrapText="1"/>
    </xf>
    <xf numFmtId="4" fontId="16" fillId="0" borderId="41" xfId="0" applyNumberFormat="1" applyFont="1" applyFill="1" applyBorder="1" applyAlignment="1">
      <alignment vertical="center" wrapText="1"/>
    </xf>
    <xf numFmtId="4" fontId="16" fillId="56" borderId="41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vertical="center" wrapText="1"/>
    </xf>
    <xf numFmtId="4" fontId="14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7" fillId="0" borderId="43" xfId="0" applyFont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wrapText="1"/>
    </xf>
    <xf numFmtId="49" fontId="16" fillId="0" borderId="34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4" fontId="16" fillId="59" borderId="30" xfId="0" applyNumberFormat="1" applyFont="1" applyFill="1" applyBorder="1" applyAlignment="1">
      <alignment wrapText="1"/>
    </xf>
    <xf numFmtId="4" fontId="16" fillId="0" borderId="34" xfId="0" applyNumberFormat="1" applyFont="1" applyFill="1" applyBorder="1" applyAlignment="1">
      <alignment wrapText="1"/>
    </xf>
    <xf numFmtId="4" fontId="16" fillId="56" borderId="34" xfId="0" applyNumberFormat="1" applyFont="1" applyFill="1" applyBorder="1" applyAlignment="1">
      <alignment horizontal="right" wrapText="1"/>
    </xf>
    <xf numFmtId="4" fontId="16" fillId="0" borderId="30" xfId="0" applyNumberFormat="1" applyFont="1" applyFill="1" applyBorder="1" applyAlignment="1">
      <alignment wrapText="1"/>
    </xf>
    <xf numFmtId="4" fontId="16" fillId="0" borderId="30" xfId="0" applyNumberFormat="1" applyFont="1" applyFill="1" applyBorder="1" applyAlignment="1">
      <alignment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wrapText="1"/>
    </xf>
    <xf numFmtId="49" fontId="16" fillId="0" borderId="44" xfId="0" applyNumberFormat="1" applyFont="1" applyFill="1" applyBorder="1" applyAlignment="1">
      <alignment wrapText="1"/>
    </xf>
    <xf numFmtId="4" fontId="16" fillId="0" borderId="44" xfId="0" applyNumberFormat="1" applyFont="1" applyFill="1" applyBorder="1" applyAlignment="1">
      <alignment wrapText="1"/>
    </xf>
    <xf numFmtId="4" fontId="16" fillId="56" borderId="44" xfId="0" applyNumberFormat="1" applyFont="1" applyFill="1" applyBorder="1" applyAlignment="1">
      <alignment horizontal="right" wrapText="1"/>
    </xf>
    <xf numFmtId="4" fontId="16" fillId="0" borderId="36" xfId="0" applyNumberFormat="1" applyFont="1" applyFill="1" applyBorder="1" applyAlignment="1">
      <alignment wrapText="1"/>
    </xf>
    <xf numFmtId="4" fontId="15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wrapText="1"/>
    </xf>
    <xf numFmtId="4" fontId="16" fillId="56" borderId="36" xfId="0" applyNumberFormat="1" applyFont="1" applyFill="1" applyBorder="1" applyAlignment="1">
      <alignment horizontal="right" wrapText="1"/>
    </xf>
    <xf numFmtId="0" fontId="16" fillId="0" borderId="36" xfId="0" applyFont="1" applyFill="1" applyBorder="1" applyAlignment="1">
      <alignment wrapText="1"/>
    </xf>
    <xf numFmtId="4" fontId="16" fillId="59" borderId="3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>
      <alignment vertical="center" wrapText="1"/>
    </xf>
    <xf numFmtId="4" fontId="16" fillId="59" borderId="44" xfId="0" applyNumberFormat="1" applyFont="1" applyFill="1" applyBorder="1" applyAlignment="1">
      <alignment vertical="center" wrapText="1"/>
    </xf>
    <xf numFmtId="4" fontId="16" fillId="0" borderId="44" xfId="0" applyNumberFormat="1" applyFont="1" applyFill="1" applyBorder="1" applyAlignment="1">
      <alignment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4" fontId="16" fillId="59" borderId="33" xfId="0" applyNumberFormat="1" applyFont="1" applyFill="1" applyBorder="1" applyAlignment="1">
      <alignment vertical="center" wrapText="1"/>
    </xf>
    <xf numFmtId="4" fontId="16" fillId="0" borderId="33" xfId="0" applyNumberFormat="1" applyFont="1" applyFill="1" applyBorder="1" applyAlignment="1">
      <alignment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49" fontId="13" fillId="4" borderId="30" xfId="0" applyNumberFormat="1" applyFont="1" applyFill="1" applyBorder="1" applyAlignment="1">
      <alignment vertical="center" wrapText="1"/>
    </xf>
    <xf numFmtId="4" fontId="12" fillId="4" borderId="32" xfId="0" applyNumberFormat="1" applyFont="1" applyFill="1" applyBorder="1" applyAlignment="1">
      <alignment horizontal="center" vertical="center" wrapText="1"/>
    </xf>
    <xf numFmtId="4" fontId="13" fillId="4" borderId="32" xfId="0" applyNumberFormat="1" applyFont="1" applyFill="1" applyBorder="1" applyAlignment="1">
      <alignment horizontal="center" vertical="center" wrapText="1"/>
    </xf>
    <xf numFmtId="4" fontId="13" fillId="4" borderId="30" xfId="0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6" fillId="56" borderId="33" xfId="0" applyNumberFormat="1" applyFont="1" applyFill="1" applyBorder="1" applyAlignment="1">
      <alignment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wrapText="1"/>
    </xf>
    <xf numFmtId="4" fontId="16" fillId="59" borderId="30" xfId="0" applyNumberFormat="1" applyFont="1" applyFill="1" applyBorder="1" applyAlignment="1">
      <alignment vertic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56" borderId="32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>
      <alignment vertic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56" borderId="33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vertical="center" wrapText="1"/>
    </xf>
    <xf numFmtId="49" fontId="12" fillId="4" borderId="32" xfId="0" applyNumberFormat="1" applyFont="1" applyFill="1" applyBorder="1" applyAlignment="1">
      <alignment vertical="center" wrapText="1"/>
    </xf>
    <xf numFmtId="4" fontId="12" fillId="4" borderId="32" xfId="0" applyNumberFormat="1" applyFont="1" applyFill="1" applyBorder="1" applyAlignment="1">
      <alignment vertical="center" wrapText="1"/>
    </xf>
    <xf numFmtId="4" fontId="12" fillId="4" borderId="32" xfId="0" applyNumberFormat="1" applyFont="1" applyFill="1" applyBorder="1" applyAlignment="1">
      <alignment horizontal="right" vertical="center" wrapText="1"/>
    </xf>
    <xf numFmtId="4" fontId="14" fillId="4" borderId="42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/>
    </xf>
    <xf numFmtId="4" fontId="16" fillId="0" borderId="32" xfId="0" applyNumberFormat="1" applyFont="1" applyFill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4" fontId="16" fillId="0" borderId="29" xfId="0" applyNumberFormat="1" applyFont="1" applyFill="1" applyBorder="1" applyAlignment="1">
      <alignment vertical="center" wrapText="1"/>
    </xf>
    <xf numFmtId="4" fontId="16" fillId="56" borderId="29" xfId="0" applyNumberFormat="1" applyFont="1" applyFill="1" applyBorder="1" applyAlignment="1">
      <alignment horizontal="right" vertical="center" wrapText="1"/>
    </xf>
    <xf numFmtId="0" fontId="20" fillId="0" borderId="38" xfId="0" applyFont="1" applyBorder="1" applyAlignment="1">
      <alignment vertical="center" wrapText="1"/>
    </xf>
    <xf numFmtId="0" fontId="18" fillId="4" borderId="49" xfId="0" applyFont="1" applyFill="1" applyBorder="1" applyAlignment="1">
      <alignment horizontal="left" vertical="center" wrapText="1"/>
    </xf>
    <xf numFmtId="0" fontId="12" fillId="4" borderId="41" xfId="0" applyFont="1" applyFill="1" applyBorder="1" applyAlignment="1">
      <alignment vertical="center" wrapText="1"/>
    </xf>
    <xf numFmtId="49" fontId="12" fillId="4" borderId="41" xfId="0" applyNumberFormat="1" applyFont="1" applyFill="1" applyBorder="1" applyAlignment="1">
      <alignment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2" fillId="4" borderId="40" xfId="0" applyNumberFormat="1" applyFont="1" applyFill="1" applyBorder="1" applyAlignment="1">
      <alignment vertical="center" wrapText="1"/>
    </xf>
    <xf numFmtId="4" fontId="12" fillId="4" borderId="41" xfId="0" applyNumberFormat="1" applyFont="1" applyFill="1" applyBorder="1" applyAlignment="1">
      <alignment vertical="center" wrapText="1"/>
    </xf>
    <xf numFmtId="4" fontId="12" fillId="4" borderId="41" xfId="0" applyNumberFormat="1" applyFont="1" applyFill="1" applyBorder="1" applyAlignment="1">
      <alignment horizontal="right" vertical="center" wrapText="1"/>
    </xf>
    <xf numFmtId="4" fontId="12" fillId="56" borderId="41" xfId="0" applyNumberFormat="1" applyFont="1" applyFill="1" applyBorder="1" applyAlignment="1">
      <alignment horizontal="right" vertical="center" wrapText="1"/>
    </xf>
    <xf numFmtId="4" fontId="12" fillId="4" borderId="40" xfId="0" applyNumberFormat="1" applyFont="1" applyFill="1" applyBorder="1" applyAlignment="1">
      <alignment horizontal="right" vertical="center" wrapText="1"/>
    </xf>
    <xf numFmtId="4" fontId="21" fillId="4" borderId="42" xfId="0" applyNumberFormat="1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4" fontId="17" fillId="0" borderId="51" xfId="0" applyNumberFormat="1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vertical="center" wrapText="1"/>
    </xf>
    <xf numFmtId="49" fontId="16" fillId="0" borderId="30" xfId="0" applyNumberFormat="1" applyFont="1" applyFill="1" applyBorder="1" applyAlignment="1">
      <alignment vertical="center" wrapText="1"/>
    </xf>
    <xf numFmtId="4" fontId="15" fillId="0" borderId="30" xfId="0" applyNumberFormat="1" applyFont="1" applyFill="1" applyBorder="1" applyAlignment="1">
      <alignment vertical="center" wrapText="1"/>
    </xf>
    <xf numFmtId="4" fontId="15" fillId="56" borderId="30" xfId="0" applyNumberFormat="1" applyFont="1" applyFill="1" applyBorder="1" applyAlignment="1">
      <alignment horizontal="right" vertical="center" wrapText="1"/>
    </xf>
    <xf numFmtId="4" fontId="16" fillId="0" borderId="35" xfId="0" applyNumberFormat="1" applyFont="1" applyFill="1" applyBorder="1" applyAlignment="1">
      <alignment vertical="center" wrapText="1"/>
    </xf>
    <xf numFmtId="0" fontId="22" fillId="0" borderId="53" xfId="0" applyFont="1" applyFill="1" applyBorder="1" applyAlignment="1">
      <alignment horizontal="left" vertical="center" wrapText="1"/>
    </xf>
    <xf numFmtId="4" fontId="15" fillId="0" borderId="36" xfId="0" applyNumberFormat="1" applyFont="1" applyFill="1" applyBorder="1" applyAlignment="1">
      <alignment vertical="center" wrapText="1"/>
    </xf>
    <xf numFmtId="4" fontId="16" fillId="0" borderId="37" xfId="0" applyNumberFormat="1" applyFont="1" applyFill="1" applyBorder="1" applyAlignment="1">
      <alignment vertical="center" wrapText="1"/>
    </xf>
    <xf numFmtId="4" fontId="15" fillId="59" borderId="30" xfId="0" applyNumberFormat="1" applyFont="1" applyFill="1" applyBorder="1" applyAlignment="1">
      <alignment vertical="center" wrapText="1"/>
    </xf>
    <xf numFmtId="0" fontId="22" fillId="0" borderId="54" xfId="0" applyFont="1" applyFill="1" applyBorder="1" applyAlignment="1">
      <alignment horizontal="left" vertical="center" wrapText="1"/>
    </xf>
    <xf numFmtId="4" fontId="10" fillId="0" borderId="55" xfId="0" applyNumberFormat="1" applyFont="1" applyFill="1" applyBorder="1" applyAlignment="1">
      <alignment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56" borderId="30" xfId="0" applyNumberFormat="1" applyFont="1" applyFill="1" applyBorder="1" applyAlignment="1">
      <alignment horizontal="righ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23" fillId="0" borderId="3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59" borderId="30" xfId="0" applyNumberFormat="1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vertical="center" wrapText="1"/>
    </xf>
    <xf numFmtId="4" fontId="8" fillId="56" borderId="30" xfId="0" applyNumberFormat="1" applyFont="1" applyFill="1" applyBorder="1" applyAlignment="1">
      <alignment horizontal="right" vertical="center" wrapText="1"/>
    </xf>
    <xf numFmtId="0" fontId="25" fillId="0" borderId="54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right" vertical="center" wrapText="1"/>
    </xf>
    <xf numFmtId="4" fontId="8" fillId="56" borderId="30" xfId="0" applyNumberFormat="1" applyFont="1" applyFill="1" applyBorder="1" applyAlignment="1">
      <alignment vertical="center" wrapText="1"/>
    </xf>
    <xf numFmtId="0" fontId="26" fillId="4" borderId="53" xfId="0" applyFont="1" applyFill="1" applyBorder="1" applyAlignment="1">
      <alignment vertical="center" wrapText="1"/>
    </xf>
    <xf numFmtId="49" fontId="12" fillId="4" borderId="44" xfId="0" applyNumberFormat="1" applyFont="1" applyFill="1" applyBorder="1" applyAlignment="1">
      <alignment horizontal="right" vertical="center" wrapText="1"/>
    </xf>
    <xf numFmtId="49" fontId="12" fillId="4" borderId="44" xfId="0" applyNumberFormat="1" applyFont="1" applyFill="1" applyBorder="1" applyAlignment="1">
      <alignment vertical="center" wrapText="1"/>
    </xf>
    <xf numFmtId="4" fontId="13" fillId="4" borderId="44" xfId="0" applyNumberFormat="1" applyFont="1" applyFill="1" applyBorder="1" applyAlignment="1">
      <alignment horizontal="center" vertical="center" wrapText="1"/>
    </xf>
    <xf numFmtId="4" fontId="13" fillId="4" borderId="44" xfId="0" applyNumberFormat="1" applyFont="1" applyFill="1" applyBorder="1" applyAlignment="1">
      <alignment vertical="center" wrapText="1"/>
    </xf>
    <xf numFmtId="4" fontId="8" fillId="56" borderId="44" xfId="0" applyNumberFormat="1" applyFont="1" applyFill="1" applyBorder="1" applyAlignment="1">
      <alignment horizontal="right" vertical="center" wrapText="1"/>
    </xf>
    <xf numFmtId="4" fontId="27" fillId="4" borderId="44" xfId="0" applyNumberFormat="1" applyFont="1" applyFill="1" applyBorder="1" applyAlignment="1">
      <alignment wrapText="1"/>
    </xf>
    <xf numFmtId="4" fontId="12" fillId="4" borderId="39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right" vertical="center" wrapText="1"/>
    </xf>
    <xf numFmtId="49" fontId="16" fillId="0" borderId="57" xfId="0" applyNumberFormat="1" applyFont="1" applyFill="1" applyBorder="1" applyAlignment="1">
      <alignment vertical="center" wrapText="1"/>
    </xf>
    <xf numFmtId="49" fontId="16" fillId="0" borderId="57" xfId="0" applyNumberFormat="1" applyFont="1" applyFill="1" applyBorder="1" applyAlignment="1">
      <alignment wrapText="1"/>
    </xf>
    <xf numFmtId="49" fontId="16" fillId="0" borderId="24" xfId="0" applyNumberFormat="1" applyFont="1" applyFill="1" applyBorder="1" applyAlignment="1">
      <alignment vertical="center" wrapText="1"/>
    </xf>
    <xf numFmtId="4" fontId="8" fillId="59" borderId="57" xfId="0" applyNumberFormat="1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56" borderId="57" xfId="0" applyNumberFormat="1" applyFont="1" applyFill="1" applyBorder="1" applyAlignment="1">
      <alignment horizontal="center" vertical="center" wrapText="1"/>
    </xf>
    <xf numFmtId="4" fontId="15" fillId="0" borderId="57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vertical="center" wrapText="1"/>
    </xf>
    <xf numFmtId="49" fontId="16" fillId="0" borderId="58" xfId="0" applyNumberFormat="1" applyFont="1" applyFill="1" applyBorder="1" applyAlignment="1">
      <alignment horizontal="right" vertical="center" wrapText="1"/>
    </xf>
    <xf numFmtId="4" fontId="16" fillId="59" borderId="36" xfId="0" applyNumberFormat="1" applyFont="1" applyFill="1" applyBorder="1" applyAlignment="1">
      <alignment wrapText="1"/>
    </xf>
    <xf numFmtId="4" fontId="15" fillId="0" borderId="30" xfId="0" applyNumberFormat="1" applyFont="1" applyFill="1" applyBorder="1" applyAlignment="1">
      <alignment wrapText="1"/>
    </xf>
    <xf numFmtId="49" fontId="16" fillId="0" borderId="59" xfId="0" applyNumberFormat="1" applyFont="1" applyFill="1" applyBorder="1" applyAlignment="1">
      <alignment horizontal="right" vertical="center" wrapText="1"/>
    </xf>
    <xf numFmtId="49" fontId="16" fillId="0" borderId="41" xfId="0" applyNumberFormat="1" applyFont="1" applyFill="1" applyBorder="1" applyAlignment="1">
      <alignment wrapText="1"/>
    </xf>
    <xf numFmtId="4" fontId="16" fillId="59" borderId="41" xfId="0" applyNumberFormat="1" applyFont="1" applyFill="1" applyBorder="1" applyAlignment="1">
      <alignment wrapText="1"/>
    </xf>
    <xf numFmtId="4" fontId="16" fillId="56" borderId="41" xfId="0" applyNumberFormat="1" applyFont="1" applyFill="1" applyBorder="1" applyAlignment="1">
      <alignment horizontal="right" wrapText="1"/>
    </xf>
    <xf numFmtId="4" fontId="15" fillId="0" borderId="40" xfId="0" applyNumberFormat="1" applyFont="1" applyFill="1" applyBorder="1" applyAlignment="1">
      <alignment wrapText="1"/>
    </xf>
    <xf numFmtId="4" fontId="16" fillId="0" borderId="41" xfId="0" applyNumberFormat="1" applyFont="1" applyFill="1" applyBorder="1" applyAlignment="1">
      <alignment wrapText="1"/>
    </xf>
    <xf numFmtId="0" fontId="8" fillId="0" borderId="56" xfId="0" applyFont="1" applyFill="1" applyBorder="1" applyAlignment="1">
      <alignment wrapText="1"/>
    </xf>
    <xf numFmtId="49" fontId="8" fillId="0" borderId="24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center" wrapText="1"/>
    </xf>
    <xf numFmtId="4" fontId="8" fillId="56" borderId="57" xfId="0" applyNumberFormat="1" applyFont="1" applyFill="1" applyBorder="1" applyAlignment="1">
      <alignment horizontal="right" vertical="center" wrapText="1"/>
    </xf>
    <xf numFmtId="4" fontId="15" fillId="0" borderId="24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 wrapText="1"/>
    </xf>
    <xf numFmtId="4" fontId="23" fillId="0" borderId="25" xfId="0" applyNumberFormat="1" applyFont="1" applyFill="1" applyBorder="1" applyAlignment="1">
      <alignment vertical="center" wrapText="1"/>
    </xf>
    <xf numFmtId="4" fontId="15" fillId="0" borderId="36" xfId="0" applyNumberFormat="1" applyFont="1" applyFill="1" applyBorder="1" applyAlignment="1">
      <alignment wrapText="1"/>
    </xf>
    <xf numFmtId="4" fontId="23" fillId="0" borderId="39" xfId="0" applyNumberFormat="1" applyFont="1" applyFill="1" applyBorder="1" applyAlignment="1">
      <alignment vertical="center" wrapText="1"/>
    </xf>
    <xf numFmtId="4" fontId="16" fillId="59" borderId="40" xfId="0" applyNumberFormat="1" applyFont="1" applyFill="1" applyBorder="1" applyAlignment="1">
      <alignment wrapText="1"/>
    </xf>
    <xf numFmtId="49" fontId="12" fillId="4" borderId="60" xfId="0" applyNumberFormat="1" applyFont="1" applyFill="1" applyBorder="1" applyAlignment="1">
      <alignment horizontal="right" vertical="center" wrapText="1"/>
    </xf>
    <xf numFmtId="4" fontId="13" fillId="4" borderId="29" xfId="0" applyNumberFormat="1" applyFont="1" applyFill="1" applyBorder="1" applyAlignment="1">
      <alignment vertical="center" wrapText="1"/>
    </xf>
    <xf numFmtId="4" fontId="13" fillId="56" borderId="29" xfId="0" applyNumberFormat="1" applyFont="1" applyFill="1" applyBorder="1" applyAlignment="1">
      <alignment horizontal="right" vertical="center" wrapText="1"/>
    </xf>
    <xf numFmtId="4" fontId="27" fillId="4" borderId="29" xfId="0" applyNumberFormat="1" applyFont="1" applyFill="1" applyBorder="1" applyAlignment="1">
      <alignment wrapText="1"/>
    </xf>
    <xf numFmtId="4" fontId="12" fillId="4" borderId="29" xfId="0" applyNumberFormat="1" applyFont="1" applyFill="1" applyBorder="1" applyAlignment="1">
      <alignment wrapText="1"/>
    </xf>
    <xf numFmtId="4" fontId="23" fillId="0" borderId="38" xfId="0" applyNumberFormat="1" applyFont="1" applyFill="1" applyBorder="1" applyAlignment="1">
      <alignment vertical="center" wrapText="1"/>
    </xf>
    <xf numFmtId="0" fontId="8" fillId="0" borderId="61" xfId="0" applyFont="1" applyFill="1" applyBorder="1" applyAlignment="1">
      <alignment wrapText="1"/>
    </xf>
    <xf numFmtId="49" fontId="8" fillId="0" borderId="47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4" fontId="8" fillId="59" borderId="32" xfId="0" applyNumberFormat="1" applyFont="1" applyFill="1" applyBorder="1" applyAlignment="1">
      <alignment vertical="center" wrapText="1"/>
    </xf>
    <xf numFmtId="4" fontId="8" fillId="0" borderId="32" xfId="0" applyNumberFormat="1" applyFont="1" applyFill="1" applyBorder="1" applyAlignment="1">
      <alignment horizontal="center" wrapText="1"/>
    </xf>
    <xf numFmtId="4" fontId="8" fillId="56" borderId="32" xfId="0" applyNumberFormat="1" applyFont="1" applyFill="1" applyBorder="1" applyAlignment="1">
      <alignment horizontal="right" vertical="center" wrapText="1"/>
    </xf>
    <xf numFmtId="4" fontId="15" fillId="0" borderId="32" xfId="0" applyNumberFormat="1" applyFont="1" applyFill="1" applyBorder="1" applyAlignment="1">
      <alignment wrapText="1"/>
    </xf>
    <xf numFmtId="4" fontId="8" fillId="0" borderId="32" xfId="0" applyNumberFormat="1" applyFont="1" applyFill="1" applyBorder="1" applyAlignment="1">
      <alignment horizontal="right" wrapText="1"/>
    </xf>
    <xf numFmtId="0" fontId="16" fillId="0" borderId="60" xfId="0" applyFont="1" applyFill="1" applyBorder="1" applyAlignment="1">
      <alignment wrapText="1"/>
    </xf>
    <xf numFmtId="49" fontId="16" fillId="0" borderId="29" xfId="0" applyNumberFormat="1" applyFont="1" applyFill="1" applyBorder="1" applyAlignment="1">
      <alignment wrapText="1"/>
    </xf>
    <xf numFmtId="4" fontId="16" fillId="59" borderId="29" xfId="0" applyNumberFormat="1" applyFont="1" applyFill="1" applyBorder="1" applyAlignment="1">
      <alignment wrapText="1"/>
    </xf>
    <xf numFmtId="4" fontId="16" fillId="56" borderId="29" xfId="0" applyNumberFormat="1" applyFont="1" applyFill="1" applyBorder="1" applyAlignment="1">
      <alignment horizontal="right" wrapText="1"/>
    </xf>
    <xf numFmtId="4" fontId="15" fillId="0" borderId="29" xfId="0" applyNumberFormat="1" applyFont="1" applyFill="1" applyBorder="1" applyAlignment="1">
      <alignment wrapText="1"/>
    </xf>
    <xf numFmtId="4" fontId="8" fillId="59" borderId="47" xfId="0" applyNumberFormat="1" applyFont="1" applyFill="1" applyBorder="1" applyAlignment="1">
      <alignment wrapText="1"/>
    </xf>
    <xf numFmtId="4" fontId="8" fillId="0" borderId="47" xfId="0" applyNumberFormat="1" applyFont="1" applyFill="1" applyBorder="1" applyAlignment="1">
      <alignment horizontal="center" wrapText="1"/>
    </xf>
    <xf numFmtId="4" fontId="8" fillId="56" borderId="47" xfId="0" applyNumberFormat="1" applyFont="1" applyFill="1" applyBorder="1" applyAlignment="1">
      <alignment horizontal="center" wrapText="1"/>
    </xf>
    <xf numFmtId="4" fontId="8" fillId="0" borderId="47" xfId="0" applyNumberFormat="1" applyFont="1" applyFill="1" applyBorder="1" applyAlignment="1">
      <alignment horizontal="right" wrapText="1"/>
    </xf>
    <xf numFmtId="4" fontId="15" fillId="0" borderId="33" xfId="0" applyNumberFormat="1" applyFont="1" applyFill="1" applyBorder="1" applyAlignment="1">
      <alignment wrapText="1"/>
    </xf>
    <xf numFmtId="4" fontId="16" fillId="0" borderId="31" xfId="0" applyNumberFormat="1" applyFont="1" applyFill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4" fontId="17" fillId="0" borderId="38" xfId="0" applyNumberFormat="1" applyFont="1" applyFill="1" applyBorder="1" applyAlignment="1">
      <alignment vertical="center" wrapText="1"/>
    </xf>
    <xf numFmtId="0" fontId="8" fillId="0" borderId="62" xfId="0" applyFont="1" applyFill="1" applyBorder="1" applyAlignment="1">
      <alignment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8" fillId="56" borderId="30" xfId="0" applyNumberFormat="1" applyFont="1" applyFill="1" applyBorder="1" applyAlignment="1">
      <alignment horizontal="center" vertical="center" wrapText="1"/>
    </xf>
    <xf numFmtId="4" fontId="15" fillId="0" borderId="32" xfId="0" applyNumberFormat="1" applyFont="1" applyFill="1" applyBorder="1" applyAlignment="1">
      <alignment horizontal="right" wrapText="1"/>
    </xf>
    <xf numFmtId="4" fontId="8" fillId="0" borderId="34" xfId="0" applyNumberFormat="1" applyFont="1" applyFill="1" applyBorder="1" applyAlignment="1">
      <alignment horizontal="right" wrapText="1"/>
    </xf>
    <xf numFmtId="49" fontId="12" fillId="4" borderId="59" xfId="0" applyNumberFormat="1" applyFont="1" applyFill="1" applyBorder="1" applyAlignment="1">
      <alignment horizontal="right" vertical="center" wrapText="1"/>
    </xf>
    <xf numFmtId="49" fontId="12" fillId="4" borderId="40" xfId="0" applyNumberFormat="1" applyFont="1" applyFill="1" applyBorder="1" applyAlignment="1">
      <alignment vertical="center" wrapText="1"/>
    </xf>
    <xf numFmtId="4" fontId="13" fillId="4" borderId="40" xfId="0" applyNumberFormat="1" applyFont="1" applyFill="1" applyBorder="1" applyAlignment="1">
      <alignment horizontal="center" vertical="center" wrapText="1"/>
    </xf>
    <xf numFmtId="4" fontId="13" fillId="4" borderId="40" xfId="0" applyNumberFormat="1" applyFont="1" applyFill="1" applyBorder="1" applyAlignment="1">
      <alignment vertical="center" wrapText="1"/>
    </xf>
    <xf numFmtId="4" fontId="13" fillId="4" borderId="40" xfId="0" applyNumberFormat="1" applyFont="1" applyFill="1" applyBorder="1" applyAlignment="1">
      <alignment horizontal="right" vertical="center" wrapText="1"/>
    </xf>
    <xf numFmtId="4" fontId="27" fillId="4" borderId="40" xfId="0" applyNumberFormat="1" applyFont="1" applyFill="1" applyBorder="1" applyAlignment="1">
      <alignment wrapText="1"/>
    </xf>
    <xf numFmtId="4" fontId="12" fillId="4" borderId="40" xfId="0" applyNumberFormat="1" applyFont="1" applyFill="1" applyBorder="1" applyAlignment="1">
      <alignment wrapText="1"/>
    </xf>
    <xf numFmtId="49" fontId="16" fillId="0" borderId="24" xfId="0" applyNumberFormat="1" applyFont="1" applyFill="1" applyBorder="1" applyAlignment="1">
      <alignment wrapText="1"/>
    </xf>
    <xf numFmtId="4" fontId="8" fillId="59" borderId="24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4" fontId="8" fillId="40" borderId="36" xfId="0" applyNumberFormat="1" applyFont="1" applyFill="1" applyBorder="1" applyAlignment="1">
      <alignment horizontal="right" vertical="center" wrapText="1"/>
    </xf>
    <xf numFmtId="4" fontId="8" fillId="0" borderId="57" xfId="0" applyNumberFormat="1" applyFont="1" applyFill="1" applyBorder="1" applyAlignment="1">
      <alignment wrapText="1"/>
    </xf>
    <xf numFmtId="4" fontId="16" fillId="0" borderId="44" xfId="0" applyNumberFormat="1" applyFont="1" applyFill="1" applyBorder="1" applyAlignment="1">
      <alignment horizontal="center" wrapText="1"/>
    </xf>
    <xf numFmtId="4" fontId="16" fillId="59" borderId="44" xfId="0" applyNumberFormat="1" applyFont="1" applyFill="1" applyBorder="1" applyAlignment="1">
      <alignment wrapText="1"/>
    </xf>
    <xf numFmtId="4" fontId="16" fillId="40" borderId="44" xfId="0" applyNumberFormat="1" applyFont="1" applyFill="1" applyBorder="1" applyAlignment="1">
      <alignment horizontal="right" wrapText="1"/>
    </xf>
    <xf numFmtId="4" fontId="15" fillId="0" borderId="34" xfId="0" applyNumberFormat="1" applyFont="1" applyFill="1" applyBorder="1" applyAlignment="1">
      <alignment wrapText="1"/>
    </xf>
    <xf numFmtId="49" fontId="12" fillId="4" borderId="36" xfId="0" applyNumberFormat="1" applyFont="1" applyFill="1" applyBorder="1" applyAlignment="1">
      <alignment horizontal="right" vertical="center" wrapText="1"/>
    </xf>
    <xf numFmtId="4" fontId="13" fillId="4" borderId="36" xfId="0" applyNumberFormat="1" applyFont="1" applyFill="1" applyBorder="1" applyAlignment="1">
      <alignment horizontal="center" vertical="center" wrapText="1"/>
    </xf>
    <xf numFmtId="4" fontId="13" fillId="4" borderId="36" xfId="0" applyNumberFormat="1" applyFont="1" applyFill="1" applyBorder="1" applyAlignment="1">
      <alignment vertical="center" wrapText="1"/>
    </xf>
    <xf numFmtId="4" fontId="13" fillId="4" borderId="36" xfId="0" applyNumberFormat="1" applyFont="1" applyFill="1" applyBorder="1" applyAlignment="1">
      <alignment horizontal="right" vertical="center" wrapText="1"/>
    </xf>
    <xf numFmtId="4" fontId="27" fillId="4" borderId="36" xfId="0" applyNumberFormat="1" applyFont="1" applyFill="1" applyBorder="1" applyAlignment="1">
      <alignment wrapText="1"/>
    </xf>
    <xf numFmtId="4" fontId="12" fillId="4" borderId="36" xfId="0" applyNumberFormat="1" applyFont="1" applyFill="1" applyBorder="1" applyAlignment="1">
      <alignment wrapText="1"/>
    </xf>
    <xf numFmtId="49" fontId="12" fillId="4" borderId="40" xfId="0" applyNumberFormat="1" applyFont="1" applyFill="1" applyBorder="1" applyAlignment="1">
      <alignment horizontal="right" vertical="center" wrapText="1"/>
    </xf>
    <xf numFmtId="4" fontId="13" fillId="4" borderId="41" xfId="0" applyNumberFormat="1" applyFont="1" applyFill="1" applyBorder="1" applyAlignment="1">
      <alignment horizontal="center" vertical="center" wrapText="1"/>
    </xf>
    <xf numFmtId="4" fontId="13" fillId="4" borderId="41" xfId="0" applyNumberFormat="1" applyFont="1" applyFill="1" applyBorder="1" applyAlignment="1">
      <alignment vertical="center" wrapText="1"/>
    </xf>
    <xf numFmtId="4" fontId="13" fillId="4" borderId="41" xfId="0" applyNumberFormat="1" applyFont="1" applyFill="1" applyBorder="1" applyAlignment="1">
      <alignment horizontal="right" vertical="center" wrapText="1"/>
    </xf>
    <xf numFmtId="4" fontId="12" fillId="4" borderId="41" xfId="0" applyNumberFormat="1" applyFont="1" applyFill="1" applyBorder="1" applyAlignment="1">
      <alignment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49" fontId="28" fillId="0" borderId="41" xfId="0" applyNumberFormat="1" applyFont="1" applyFill="1" applyBorder="1" applyAlignment="1">
      <alignment horizontal="right" vertical="center"/>
    </xf>
    <xf numFmtId="49" fontId="28" fillId="0" borderId="41" xfId="0" applyNumberFormat="1" applyFont="1" applyFill="1" applyBorder="1" applyAlignment="1">
      <alignment horizontal="left" vertical="center"/>
    </xf>
    <xf numFmtId="49" fontId="29" fillId="0" borderId="36" xfId="0" applyNumberFormat="1" applyFont="1" applyFill="1" applyBorder="1" applyAlignment="1">
      <alignment horizontal="center" vertical="center"/>
    </xf>
    <xf numFmtId="4" fontId="23" fillId="0" borderId="41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right" vertical="center" wrapText="1"/>
    </xf>
    <xf numFmtId="4" fontId="16" fillId="56" borderId="44" xfId="0" applyNumberFormat="1" applyFont="1" applyFill="1" applyBorder="1" applyAlignment="1">
      <alignment horizontal="right" vertical="center" wrapText="1"/>
    </xf>
    <xf numFmtId="4" fontId="0" fillId="0" borderId="51" xfId="0" applyNumberFormat="1" applyFont="1" applyFill="1" applyBorder="1" applyAlignment="1">
      <alignment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33" fillId="0" borderId="54" xfId="0" applyFont="1" applyBorder="1" applyAlignment="1">
      <alignment vertical="center" wrapText="1"/>
    </xf>
    <xf numFmtId="49" fontId="8" fillId="0" borderId="36" xfId="0" applyNumberFormat="1" applyFont="1" applyFill="1" applyBorder="1" applyAlignment="1">
      <alignment horizontal="right" wrapText="1"/>
    </xf>
    <xf numFmtId="49" fontId="8" fillId="0" borderId="36" xfId="0" applyNumberFormat="1" applyFont="1" applyFill="1" applyBorder="1" applyAlignment="1">
      <alignment wrapText="1"/>
    </xf>
    <xf numFmtId="4" fontId="15" fillId="59" borderId="36" xfId="0" applyNumberFormat="1" applyFont="1" applyFill="1" applyBorder="1" applyAlignment="1">
      <alignment vertical="center" wrapText="1"/>
    </xf>
    <xf numFmtId="4" fontId="15" fillId="0" borderId="36" xfId="0" applyNumberFormat="1" applyFont="1" applyBorder="1" applyAlignment="1">
      <alignment vertical="center" wrapText="1"/>
    </xf>
    <xf numFmtId="4" fontId="15" fillId="56" borderId="36" xfId="0" applyNumberFormat="1" applyFont="1" applyFill="1" applyBorder="1" applyAlignment="1">
      <alignment vertical="center" wrapText="1"/>
    </xf>
    <xf numFmtId="49" fontId="24" fillId="0" borderId="36" xfId="0" applyNumberFormat="1" applyFont="1" applyFill="1" applyBorder="1" applyAlignment="1">
      <alignment wrapText="1"/>
    </xf>
    <xf numFmtId="4" fontId="16" fillId="0" borderId="36" xfId="0" applyNumberFormat="1" applyFont="1" applyFill="1" applyBorder="1" applyAlignment="1">
      <alignment horizontal="right" wrapText="1"/>
    </xf>
    <xf numFmtId="4" fontId="16" fillId="0" borderId="44" xfId="0" applyNumberFormat="1" applyFont="1" applyFill="1" applyBorder="1" applyAlignment="1">
      <alignment horizontal="right" wrapText="1"/>
    </xf>
    <xf numFmtId="4" fontId="16" fillId="0" borderId="64" xfId="0" applyNumberFormat="1" applyFont="1" applyFill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49" fontId="24" fillId="0" borderId="30" xfId="0" applyNumberFormat="1" applyFont="1" applyFill="1" applyBorder="1" applyAlignment="1">
      <alignment wrapText="1"/>
    </xf>
    <xf numFmtId="4" fontId="17" fillId="0" borderId="35" xfId="0" applyNumberFormat="1" applyFont="1" applyFill="1" applyBorder="1" applyAlignment="1">
      <alignment vertical="center" wrapText="1"/>
    </xf>
    <xf numFmtId="49" fontId="23" fillId="0" borderId="36" xfId="0" applyNumberFormat="1" applyFont="1" applyFill="1" applyBorder="1" applyAlignment="1">
      <alignment horizontal="left" vertical="center" wrapText="1"/>
    </xf>
    <xf numFmtId="4" fontId="16" fillId="0" borderId="36" xfId="0" applyNumberFormat="1" applyFont="1" applyFill="1" applyBorder="1" applyAlignment="1">
      <alignment horizontal="right" vertical="center" wrapText="1"/>
    </xf>
    <xf numFmtId="4" fontId="17" fillId="0" borderId="37" xfId="0" applyNumberFormat="1" applyFont="1" applyFill="1" applyBorder="1" applyAlignment="1">
      <alignment vertical="center" wrapText="1"/>
    </xf>
    <xf numFmtId="49" fontId="23" fillId="0" borderId="36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49" fontId="23" fillId="0" borderId="34" xfId="0" applyNumberFormat="1" applyFont="1" applyFill="1" applyBorder="1" applyAlignment="1">
      <alignment horizontal="left" vertical="center" wrapText="1"/>
    </xf>
    <xf numFmtId="4" fontId="16" fillId="0" borderId="34" xfId="0" applyNumberFormat="1" applyFont="1" applyFill="1" applyBorder="1" applyAlignment="1">
      <alignment horizontal="right" vertical="center" wrapText="1"/>
    </xf>
    <xf numFmtId="0" fontId="16" fillId="0" borderId="36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vertical="center" wrapText="1"/>
    </xf>
    <xf numFmtId="0" fontId="26" fillId="4" borderId="54" xfId="0" applyFont="1" applyFill="1" applyBorder="1" applyAlignment="1">
      <alignment vertical="center" wrapText="1"/>
    </xf>
    <xf numFmtId="49" fontId="12" fillId="4" borderId="30" xfId="0" applyNumberFormat="1" applyFont="1" applyFill="1" applyBorder="1" applyAlignment="1">
      <alignment horizontal="righ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4" fontId="16" fillId="0" borderId="65" xfId="0" applyNumberFormat="1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right" vertical="center" wrapText="1"/>
    </xf>
    <xf numFmtId="49" fontId="16" fillId="0" borderId="36" xfId="0" applyNumberFormat="1" applyFont="1" applyBorder="1" applyAlignment="1">
      <alignment vertical="center" wrapText="1"/>
    </xf>
    <xf numFmtId="49" fontId="16" fillId="0" borderId="36" xfId="0" applyNumberFormat="1" applyFont="1" applyBorder="1" applyAlignment="1">
      <alignment horizontal="left" vertical="center" wrapText="1"/>
    </xf>
    <xf numFmtId="4" fontId="15" fillId="0" borderId="36" xfId="0" applyNumberFormat="1" applyFont="1" applyBorder="1" applyAlignment="1">
      <alignment horizontal="center" vertical="center" wrapText="1"/>
    </xf>
    <xf numFmtId="4" fontId="15" fillId="56" borderId="36" xfId="0" applyNumberFormat="1" applyFont="1" applyFill="1" applyBorder="1" applyAlignment="1">
      <alignment horizontal="righ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right" vertical="center" wrapText="1"/>
    </xf>
    <xf numFmtId="4" fontId="16" fillId="0" borderId="36" xfId="0" applyNumberFormat="1" applyFont="1" applyBorder="1" applyAlignment="1">
      <alignment horizontal="right" vertical="center" wrapText="1"/>
    </xf>
    <xf numFmtId="4" fontId="16" fillId="0" borderId="44" xfId="0" applyNumberFormat="1" applyFont="1" applyBorder="1" applyAlignment="1">
      <alignment horizontal="right" vertical="center" wrapText="1"/>
    </xf>
    <xf numFmtId="0" fontId="16" fillId="0" borderId="6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left" vertical="center" wrapText="1"/>
    </xf>
    <xf numFmtId="0" fontId="22" fillId="0" borderId="54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right" vertical="center" wrapText="1"/>
    </xf>
    <xf numFmtId="49" fontId="16" fillId="0" borderId="30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4" fontId="15" fillId="0" borderId="34" xfId="0" applyNumberFormat="1" applyFont="1" applyFill="1" applyBorder="1" applyAlignment="1">
      <alignment vertical="center" wrapText="1"/>
    </xf>
    <xf numFmtId="0" fontId="8" fillId="0" borderId="36" xfId="0" applyFont="1" applyFill="1" applyBorder="1" applyAlignment="1">
      <alignment wrapText="1"/>
    </xf>
    <xf numFmtId="4" fontId="15" fillId="6" borderId="30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4" fontId="15" fillId="56" borderId="36" xfId="0" applyNumberFormat="1" applyFont="1" applyFill="1" applyBorder="1" applyAlignment="1">
      <alignment horizontal="right" wrapText="1"/>
    </xf>
    <xf numFmtId="0" fontId="15" fillId="0" borderId="53" xfId="0" applyFont="1" applyBorder="1" applyAlignment="1">
      <alignment vertical="center" wrapText="1"/>
    </xf>
    <xf numFmtId="49" fontId="23" fillId="0" borderId="36" xfId="0" applyNumberFormat="1" applyFont="1" applyFill="1" applyBorder="1" applyAlignment="1">
      <alignment wrapText="1"/>
    </xf>
    <xf numFmtId="4" fontId="23" fillId="0" borderId="36" xfId="0" applyNumberFormat="1" applyFont="1" applyFill="1" applyBorder="1" applyAlignment="1">
      <alignment horizontal="right" vertical="center" wrapText="1"/>
    </xf>
    <xf numFmtId="4" fontId="23" fillId="56" borderId="36" xfId="0" applyNumberFormat="1" applyFont="1" applyFill="1" applyBorder="1" applyAlignment="1">
      <alignment horizontal="right" vertical="center" wrapText="1"/>
    </xf>
    <xf numFmtId="0" fontId="15" fillId="0" borderId="54" xfId="0" applyFont="1" applyBorder="1" applyAlignment="1">
      <alignment horizontal="left" vertical="center" wrapText="1"/>
    </xf>
    <xf numFmtId="49" fontId="23" fillId="0" borderId="36" xfId="0" applyNumberFormat="1" applyFont="1" applyFill="1" applyBorder="1" applyAlignment="1">
      <alignment vertical="center" wrapText="1"/>
    </xf>
    <xf numFmtId="4" fontId="17" fillId="0" borderId="64" xfId="0" applyNumberFormat="1" applyFont="1" applyFill="1" applyBorder="1" applyAlignment="1">
      <alignment vertical="center" wrapText="1"/>
    </xf>
    <xf numFmtId="4" fontId="15" fillId="0" borderId="33" xfId="0" applyNumberFormat="1" applyFont="1" applyFill="1" applyBorder="1" applyAlignment="1">
      <alignment vertical="center" wrapText="1"/>
    </xf>
    <xf numFmtId="0" fontId="15" fillId="0" borderId="43" xfId="0" applyFont="1" applyBorder="1" applyAlignment="1">
      <alignment horizontal="left" vertical="center" wrapText="1"/>
    </xf>
    <xf numFmtId="0" fontId="16" fillId="0" borderId="66" xfId="0" applyFont="1" applyFill="1" applyBorder="1" applyAlignment="1">
      <alignment wrapText="1"/>
    </xf>
    <xf numFmtId="49" fontId="16" fillId="0" borderId="66" xfId="0" applyNumberFormat="1" applyFont="1" applyFill="1" applyBorder="1" applyAlignment="1">
      <alignment wrapText="1"/>
    </xf>
    <xf numFmtId="49" fontId="16" fillId="0" borderId="66" xfId="0" applyNumberFormat="1" applyFont="1" applyFill="1" applyBorder="1" applyAlignment="1">
      <alignment vertical="center" wrapText="1"/>
    </xf>
    <xf numFmtId="4" fontId="16" fillId="59" borderId="66" xfId="0" applyNumberFormat="1" applyFont="1" applyFill="1" applyBorder="1" applyAlignment="1">
      <alignment wrapText="1"/>
    </xf>
    <xf numFmtId="4" fontId="16" fillId="0" borderId="66" xfId="0" applyNumberFormat="1" applyFont="1" applyFill="1" applyBorder="1" applyAlignment="1">
      <alignment wrapText="1"/>
    </xf>
    <xf numFmtId="4" fontId="16" fillId="56" borderId="66" xfId="0" applyNumberFormat="1" applyFont="1" applyFill="1" applyBorder="1" applyAlignment="1">
      <alignment horizontal="right" wrapText="1"/>
    </xf>
    <xf numFmtId="4" fontId="15" fillId="0" borderId="66" xfId="0" applyNumberFormat="1" applyFont="1" applyFill="1" applyBorder="1" applyAlignment="1">
      <alignment vertical="center" wrapText="1"/>
    </xf>
    <xf numFmtId="4" fontId="16" fillId="0" borderId="39" xfId="0" applyNumberFormat="1" applyFont="1" applyFill="1" applyBorder="1" applyAlignment="1">
      <alignment vertical="center" wrapText="1"/>
    </xf>
    <xf numFmtId="4" fontId="16" fillId="56" borderId="30" xfId="0" applyNumberFormat="1" applyFont="1" applyFill="1" applyBorder="1" applyAlignment="1">
      <alignment horizontal="right" wrapText="1"/>
    </xf>
    <xf numFmtId="0" fontId="16" fillId="0" borderId="29" xfId="0" applyFont="1" applyFill="1" applyBorder="1" applyAlignment="1">
      <alignment wrapText="1"/>
    </xf>
    <xf numFmtId="4" fontId="15" fillId="0" borderId="66" xfId="0" applyNumberFormat="1" applyFont="1" applyFill="1" applyBorder="1" applyAlignment="1">
      <alignment wrapText="1"/>
    </xf>
    <xf numFmtId="4" fontId="16" fillId="0" borderId="67" xfId="0" applyNumberFormat="1" applyFont="1" applyFill="1" applyBorder="1" applyAlignment="1">
      <alignment vertical="center" wrapText="1"/>
    </xf>
    <xf numFmtId="4" fontId="16" fillId="59" borderId="29" xfId="0" applyNumberFormat="1" applyFont="1" applyFill="1" applyBorder="1" applyAlignment="1">
      <alignment vertical="center" wrapText="1"/>
    </xf>
    <xf numFmtId="4" fontId="16" fillId="0" borderId="29" xfId="0" applyNumberFormat="1" applyFont="1" applyFill="1" applyBorder="1" applyAlignment="1">
      <alignment vertical="center"/>
    </xf>
    <xf numFmtId="4" fontId="16" fillId="0" borderId="6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9" fontId="34" fillId="4" borderId="63" xfId="0" applyNumberFormat="1" applyFont="1" applyFill="1" applyBorder="1" applyAlignment="1">
      <alignment horizontal="left" vertical="center" wrapText="1"/>
    </xf>
    <xf numFmtId="4" fontId="35" fillId="4" borderId="42" xfId="0" applyNumberFormat="1" applyFont="1" applyFill="1" applyBorder="1" applyAlignment="1">
      <alignment vertical="center" wrapText="1"/>
    </xf>
    <xf numFmtId="4" fontId="16" fillId="59" borderId="40" xfId="0" applyNumberFormat="1" applyFont="1" applyFill="1" applyBorder="1" applyAlignment="1">
      <alignment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56" borderId="40" xfId="0" applyNumberFormat="1" applyFont="1" applyFill="1" applyBorder="1" applyAlignment="1">
      <alignment horizontal="right" vertical="center" wrapText="1"/>
    </xf>
    <xf numFmtId="4" fontId="15" fillId="0" borderId="40" xfId="0" applyNumberFormat="1" applyFont="1" applyFill="1" applyBorder="1" applyAlignment="1">
      <alignment vertical="center" wrapText="1"/>
    </xf>
    <xf numFmtId="4" fontId="16" fillId="0" borderId="42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right" vertical="center" wrapText="1"/>
    </xf>
    <xf numFmtId="49" fontId="7" fillId="0" borderId="26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 wrapText="1"/>
    </xf>
    <xf numFmtId="4" fontId="5" fillId="0" borderId="68" xfId="0" applyNumberFormat="1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wrapText="1"/>
    </xf>
    <xf numFmtId="4" fontId="16" fillId="0" borderId="36" xfId="0" applyNumberFormat="1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vertical="center" wrapText="1"/>
    </xf>
    <xf numFmtId="0" fontId="16" fillId="0" borderId="54" xfId="0" applyFont="1" applyFill="1" applyBorder="1" applyAlignment="1">
      <alignment wrapText="1"/>
    </xf>
    <xf numFmtId="0" fontId="16" fillId="0" borderId="54" xfId="0" applyFont="1" applyFill="1" applyBorder="1" applyAlignment="1">
      <alignment vertical="center" wrapText="1"/>
    </xf>
    <xf numFmtId="0" fontId="36" fillId="0" borderId="54" xfId="0" applyFont="1" applyFill="1" applyBorder="1" applyAlignment="1">
      <alignment horizontal="left" vertical="center" wrapText="1"/>
    </xf>
    <xf numFmtId="0" fontId="15" fillId="0" borderId="54" xfId="0" applyFont="1" applyBorder="1" applyAlignment="1">
      <alignment vertical="center" wrapText="1"/>
    </xf>
    <xf numFmtId="4" fontId="20" fillId="0" borderId="37" xfId="0" applyNumberFormat="1" applyFont="1" applyFill="1" applyBorder="1" applyAlignment="1">
      <alignment vertical="center" wrapText="1"/>
    </xf>
    <xf numFmtId="4" fontId="20" fillId="0" borderId="39" xfId="0" applyNumberFormat="1" applyFont="1" applyFill="1" applyBorder="1" applyAlignment="1">
      <alignment vertical="center" wrapText="1"/>
    </xf>
    <xf numFmtId="4" fontId="20" fillId="0" borderId="35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4" fontId="20" fillId="0" borderId="42" xfId="0" applyNumberFormat="1" applyFont="1" applyFill="1" applyBorder="1" applyAlignment="1">
      <alignment vertical="center" wrapText="1"/>
    </xf>
    <xf numFmtId="4" fontId="20" fillId="0" borderId="64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41" xfId="0" applyNumberFormat="1" applyFont="1" applyFill="1" applyBorder="1" applyAlignment="1">
      <alignment vertical="center" wrapText="1"/>
    </xf>
    <xf numFmtId="4" fontId="15" fillId="0" borderId="41" xfId="0" applyNumberFormat="1" applyFont="1" applyFill="1" applyBorder="1" applyAlignment="1">
      <alignment vertical="center" wrapText="1"/>
    </xf>
    <xf numFmtId="4" fontId="20" fillId="0" borderId="71" xfId="0" applyNumberFormat="1" applyFont="1" applyFill="1" applyBorder="1" applyAlignment="1">
      <alignment vertical="center" wrapText="1"/>
    </xf>
    <xf numFmtId="0" fontId="38" fillId="0" borderId="54" xfId="0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vertical="center" wrapText="1"/>
    </xf>
    <xf numFmtId="4" fontId="16" fillId="56" borderId="30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vertical="center" wrapText="1"/>
    </xf>
    <xf numFmtId="4" fontId="12" fillId="4" borderId="36" xfId="0" applyNumberFormat="1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wrapText="1"/>
    </xf>
    <xf numFmtId="4" fontId="16" fillId="59" borderId="34" xfId="0" applyNumberFormat="1" applyFont="1" applyFill="1" applyBorder="1" applyAlignment="1">
      <alignment wrapText="1"/>
    </xf>
    <xf numFmtId="0" fontId="12" fillId="4" borderId="41" xfId="0" applyFont="1" applyFill="1" applyBorder="1" applyAlignment="1">
      <alignment wrapText="1"/>
    </xf>
    <xf numFmtId="49" fontId="12" fillId="4" borderId="41" xfId="0" applyNumberFormat="1" applyFont="1" applyFill="1" applyBorder="1" applyAlignment="1">
      <alignment wrapText="1"/>
    </xf>
    <xf numFmtId="4" fontId="12" fillId="4" borderId="41" xfId="0" applyNumberFormat="1" applyFont="1" applyFill="1" applyBorder="1" applyAlignment="1">
      <alignment horizontal="center" wrapText="1"/>
    </xf>
    <xf numFmtId="4" fontId="12" fillId="4" borderId="41" xfId="0" applyNumberFormat="1" applyFont="1" applyFill="1" applyBorder="1" applyAlignment="1">
      <alignment horizontal="right" wrapText="1"/>
    </xf>
    <xf numFmtId="0" fontId="38" fillId="0" borderId="5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4" fontId="7" fillId="58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4" fontId="0" fillId="0" borderId="38" xfId="0" applyNumberFormat="1" applyFont="1" applyFill="1" applyBorder="1" applyAlignment="1">
      <alignment vertical="center" wrapText="1"/>
    </xf>
    <xf numFmtId="4" fontId="16" fillId="59" borderId="32" xfId="0" applyNumberFormat="1" applyFont="1" applyFill="1" applyBorder="1" applyAlignment="1">
      <alignment vertical="center" wrapText="1"/>
    </xf>
    <xf numFmtId="4" fontId="15" fillId="0" borderId="32" xfId="0" applyNumberFormat="1" applyFont="1" applyFill="1" applyBorder="1" applyAlignment="1">
      <alignment vertical="center" wrapText="1"/>
    </xf>
    <xf numFmtId="0" fontId="40" fillId="60" borderId="37" xfId="188" applyFont="1" applyFill="1" applyBorder="1" applyAlignment="1">
      <alignment vertical="top" wrapText="1"/>
      <protection/>
    </xf>
    <xf numFmtId="49" fontId="16" fillId="0" borderId="34" xfId="0" applyNumberFormat="1" applyFont="1" applyFill="1" applyBorder="1" applyAlignment="1">
      <alignment vertical="center" wrapText="1"/>
    </xf>
    <xf numFmtId="4" fontId="16" fillId="56" borderId="30" xfId="0" applyNumberFormat="1" applyFont="1" applyFill="1" applyBorder="1" applyAlignment="1">
      <alignment vertical="center" wrapText="1"/>
    </xf>
    <xf numFmtId="4" fontId="5" fillId="0" borderId="72" xfId="0" applyNumberFormat="1" applyFont="1" applyFill="1" applyBorder="1" applyAlignment="1">
      <alignment horizontal="center" vertical="center" wrapText="1"/>
    </xf>
    <xf numFmtId="0" fontId="40" fillId="60" borderId="65" xfId="192" applyFont="1" applyFill="1" applyBorder="1" applyAlignment="1">
      <alignment vertical="top" wrapText="1"/>
      <protection/>
    </xf>
    <xf numFmtId="4" fontId="16" fillId="56" borderId="34" xfId="0" applyNumberFormat="1" applyFont="1" applyFill="1" applyBorder="1" applyAlignment="1">
      <alignment horizontal="right" vertical="center" wrapText="1"/>
    </xf>
    <xf numFmtId="0" fontId="40" fillId="60" borderId="65" xfId="193" applyFont="1" applyFill="1" applyBorder="1" applyAlignment="1">
      <alignment vertical="top" wrapText="1"/>
      <protection/>
    </xf>
    <xf numFmtId="0" fontId="40" fillId="0" borderId="65" xfId="193" applyFont="1" applyFill="1" applyBorder="1" applyAlignment="1">
      <alignment vertical="top" wrapText="1"/>
      <protection/>
    </xf>
    <xf numFmtId="0" fontId="41" fillId="0" borderId="73" xfId="0" applyFont="1" applyFill="1" applyBorder="1" applyAlignment="1">
      <alignment horizontal="left" vertical="center" wrapText="1"/>
    </xf>
    <xf numFmtId="0" fontId="40" fillId="0" borderId="37" xfId="194" applyFont="1" applyBorder="1" applyAlignment="1">
      <alignment vertical="top" wrapText="1"/>
      <protection/>
    </xf>
    <xf numFmtId="0" fontId="16" fillId="0" borderId="32" xfId="0" applyFont="1" applyFill="1" applyBorder="1" applyAlignment="1">
      <alignment wrapText="1"/>
    </xf>
    <xf numFmtId="49" fontId="16" fillId="0" borderId="32" xfId="0" applyNumberFormat="1" applyFont="1" applyFill="1" applyBorder="1" applyAlignment="1">
      <alignment wrapText="1"/>
    </xf>
    <xf numFmtId="4" fontId="16" fillId="59" borderId="47" xfId="0" applyNumberFormat="1" applyFont="1" applyFill="1" applyBorder="1" applyAlignment="1">
      <alignment wrapText="1"/>
    </xf>
    <xf numFmtId="4" fontId="16" fillId="0" borderId="47" xfId="0" applyNumberFormat="1" applyFont="1" applyFill="1" applyBorder="1" applyAlignment="1">
      <alignment wrapText="1"/>
    </xf>
    <xf numFmtId="4" fontId="16" fillId="56" borderId="47" xfId="0" applyNumberFormat="1" applyFont="1" applyFill="1" applyBorder="1" applyAlignment="1">
      <alignment horizontal="right" wrapText="1"/>
    </xf>
    <xf numFmtId="4" fontId="0" fillId="0" borderId="37" xfId="0" applyNumberFormat="1" applyFont="1" applyFill="1" applyBorder="1" applyAlignment="1">
      <alignment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59" borderId="36" xfId="0" applyNumberFormat="1" applyFont="1" applyFill="1" applyBorder="1" applyAlignment="1">
      <alignment horizontal="center" vertical="center" wrapText="1"/>
    </xf>
    <xf numFmtId="0" fontId="40" fillId="0" borderId="37" xfId="195" applyFont="1" applyBorder="1" applyAlignment="1">
      <alignment vertical="top" wrapText="1"/>
      <protection/>
    </xf>
    <xf numFmtId="0" fontId="16" fillId="0" borderId="33" xfId="0" applyFont="1" applyFill="1" applyBorder="1" applyAlignment="1">
      <alignment horizontal="right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" fontId="16" fillId="59" borderId="33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59" borderId="30" xfId="0" applyNumberFormat="1" applyFont="1" applyFill="1" applyBorder="1" applyAlignment="1">
      <alignment horizontal="center" vertical="center" wrapText="1"/>
    </xf>
    <xf numFmtId="4" fontId="17" fillId="0" borderId="37" xfId="0" applyNumberFormat="1" applyFont="1" applyFill="1" applyBorder="1" applyAlignment="1">
      <alignment horizontal="left" vertical="center" wrapText="1"/>
    </xf>
    <xf numFmtId="4" fontId="15" fillId="0" borderId="44" xfId="0" applyNumberFormat="1" applyFont="1" applyFill="1" applyBorder="1" applyAlignment="1">
      <alignment wrapText="1"/>
    </xf>
    <xf numFmtId="49" fontId="16" fillId="0" borderId="44" xfId="0" applyNumberFormat="1" applyFont="1" applyFill="1" applyBorder="1" applyAlignment="1">
      <alignment vertical="center" wrapText="1"/>
    </xf>
    <xf numFmtId="4" fontId="15" fillId="0" borderId="44" xfId="0" applyNumberFormat="1" applyFont="1" applyFill="1" applyBorder="1" applyAlignment="1">
      <alignment vertical="center" wrapText="1"/>
    </xf>
    <xf numFmtId="0" fontId="40" fillId="0" borderId="37" xfId="195" applyFont="1" applyBorder="1" applyAlignment="1">
      <alignment vertical="center" wrapText="1"/>
      <protection/>
    </xf>
    <xf numFmtId="4" fontId="17" fillId="0" borderId="39" xfId="0" applyNumberFormat="1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49" fontId="34" fillId="4" borderId="30" xfId="0" applyNumberFormat="1" applyFont="1" applyFill="1" applyBorder="1" applyAlignment="1">
      <alignment horizontal="center" vertical="center" wrapText="1"/>
    </xf>
    <xf numFmtId="4" fontId="42" fillId="4" borderId="36" xfId="0" applyNumberFormat="1" applyFont="1" applyFill="1" applyBorder="1" applyAlignment="1">
      <alignment horizontal="center" vertical="center" wrapText="1"/>
    </xf>
    <xf numFmtId="4" fontId="43" fillId="4" borderId="35" xfId="0" applyNumberFormat="1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49" fontId="34" fillId="4" borderId="44" xfId="0" applyNumberFormat="1" applyFont="1" applyFill="1" applyBorder="1" applyAlignment="1">
      <alignment horizontal="center" vertical="center" wrapText="1"/>
    </xf>
    <xf numFmtId="4" fontId="34" fillId="4" borderId="44" xfId="0" applyNumberFormat="1" applyFont="1" applyFill="1" applyBorder="1" applyAlignment="1">
      <alignment horizontal="center" vertical="center" wrapText="1"/>
    </xf>
    <xf numFmtId="4" fontId="12" fillId="4" borderId="30" xfId="0" applyNumberFormat="1" applyFont="1" applyFill="1" applyBorder="1" applyAlignment="1">
      <alignment horizontal="center" vertical="center" wrapText="1"/>
    </xf>
    <xf numFmtId="4" fontId="34" fillId="4" borderId="36" xfId="0" applyNumberFormat="1" applyFont="1" applyFill="1" applyBorder="1" applyAlignment="1">
      <alignment horizontal="center" vertical="center" wrapText="1"/>
    </xf>
    <xf numFmtId="4" fontId="27" fillId="4" borderId="35" xfId="0" applyNumberFormat="1" applyFont="1" applyFill="1" applyBorder="1" applyAlignment="1">
      <alignment horizontal="center" vertical="center" wrapText="1"/>
    </xf>
    <xf numFmtId="4" fontId="27" fillId="4" borderId="37" xfId="0" applyNumberFormat="1" applyFont="1" applyFill="1" applyBorder="1" applyAlignment="1">
      <alignment horizontal="center" vertical="center" wrapText="1"/>
    </xf>
    <xf numFmtId="49" fontId="34" fillId="4" borderId="36" xfId="0" applyNumberFormat="1" applyFont="1" applyFill="1" applyBorder="1" applyAlignment="1">
      <alignment horizontal="center" vertical="center" wrapText="1"/>
    </xf>
    <xf numFmtId="4" fontId="27" fillId="4" borderId="39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vertical="center" wrapText="1"/>
    </xf>
    <xf numFmtId="49" fontId="23" fillId="0" borderId="44" xfId="0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" fontId="23" fillId="59" borderId="44" xfId="0" applyNumberFormat="1" applyFont="1" applyFill="1" applyBorder="1" applyAlignment="1">
      <alignment vertical="center" wrapText="1"/>
    </xf>
    <xf numFmtId="4" fontId="23" fillId="0" borderId="44" xfId="0" applyNumberFormat="1" applyFont="1" applyFill="1" applyBorder="1" applyAlignment="1">
      <alignment horizontal="center" vertical="center" wrapText="1"/>
    </xf>
    <xf numFmtId="4" fontId="23" fillId="56" borderId="44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4" fontId="23" fillId="0" borderId="64" xfId="0" applyNumberFormat="1" applyFont="1" applyFill="1" applyBorder="1" applyAlignment="1">
      <alignment horizontal="center" vertical="center" wrapText="1"/>
    </xf>
    <xf numFmtId="4" fontId="23" fillId="0" borderId="44" xfId="0" applyNumberFormat="1" applyFont="1" applyFill="1" applyBorder="1" applyAlignment="1">
      <alignment vertical="center" wrapText="1"/>
    </xf>
    <xf numFmtId="4" fontId="23" fillId="56" borderId="44" xfId="0" applyNumberFormat="1" applyFont="1" applyFill="1" applyBorder="1" applyAlignment="1">
      <alignment horizontal="right" vertical="center" wrapText="1"/>
    </xf>
    <xf numFmtId="0" fontId="10" fillId="0" borderId="64" xfId="0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2" fontId="23" fillId="0" borderId="44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4" fontId="25" fillId="59" borderId="36" xfId="0" applyNumberFormat="1" applyFont="1" applyFill="1" applyBorder="1" applyAlignment="1">
      <alignment vertical="center" wrapText="1"/>
    </xf>
    <xf numFmtId="4" fontId="44" fillId="0" borderId="37" xfId="0" applyNumberFormat="1" applyFont="1" applyFill="1" applyBorder="1" applyAlignment="1">
      <alignment horizontal="center" vertical="center" wrapText="1"/>
    </xf>
    <xf numFmtId="4" fontId="16" fillId="56" borderId="36" xfId="0" applyNumberFormat="1" applyFont="1" applyFill="1" applyBorder="1" applyAlignment="1">
      <alignment horizontal="center" wrapText="1"/>
    </xf>
    <xf numFmtId="4" fontId="44" fillId="0" borderId="65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right" vertical="center"/>
    </xf>
    <xf numFmtId="49" fontId="25" fillId="0" borderId="36" xfId="0" applyNumberFormat="1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4" fontId="25" fillId="0" borderId="36" xfId="0" applyNumberFormat="1" applyFont="1" applyFill="1" applyBorder="1" applyAlignment="1">
      <alignment vertical="center" wrapText="1"/>
    </xf>
    <xf numFmtId="4" fontId="25" fillId="56" borderId="36" xfId="0" applyNumberFormat="1" applyFont="1" applyFill="1" applyBorder="1" applyAlignment="1">
      <alignment horizontal="right" vertical="center" wrapText="1"/>
    </xf>
    <xf numFmtId="0" fontId="5" fillId="0" borderId="54" xfId="0" applyFont="1" applyBorder="1" applyAlignment="1">
      <alignment vertical="center" wrapText="1"/>
    </xf>
    <xf numFmtId="4" fontId="20" fillId="0" borderId="37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49" fontId="25" fillId="0" borderId="36" xfId="0" applyNumberFormat="1" applyFont="1" applyFill="1" applyBorder="1" applyAlignment="1">
      <alignment horizontal="right" vertical="center"/>
    </xf>
    <xf numFmtId="0" fontId="18" fillId="4" borderId="54" xfId="0" applyFont="1" applyFill="1" applyBorder="1" applyAlignment="1">
      <alignment horizontal="left" vertical="center" wrapText="1"/>
    </xf>
    <xf numFmtId="49" fontId="46" fillId="4" borderId="36" xfId="0" applyNumberFormat="1" applyFont="1" applyFill="1" applyBorder="1" applyAlignment="1">
      <alignment horizontal="right" vertical="center"/>
    </xf>
    <xf numFmtId="0" fontId="46" fillId="4" borderId="36" xfId="0" applyFont="1" applyFill="1" applyBorder="1" applyAlignment="1">
      <alignment horizontal="right" vertical="center"/>
    </xf>
    <xf numFmtId="4" fontId="34" fillId="4" borderId="36" xfId="0" applyNumberFormat="1" applyFont="1" applyFill="1" applyBorder="1" applyAlignment="1">
      <alignment horizontal="right" vertical="center" wrapText="1"/>
    </xf>
    <xf numFmtId="4" fontId="34" fillId="4" borderId="30" xfId="0" applyNumberFormat="1" applyFont="1" applyFill="1" applyBorder="1" applyAlignment="1">
      <alignment horizontal="right" vertical="center" wrapText="1"/>
    </xf>
    <xf numFmtId="0" fontId="18" fillId="4" borderId="58" xfId="0" applyFont="1" applyFill="1" applyBorder="1" applyAlignment="1">
      <alignment horizontal="left" vertical="center" wrapText="1"/>
    </xf>
    <xf numFmtId="4" fontId="47" fillId="4" borderId="37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right" wrapText="1"/>
    </xf>
    <xf numFmtId="4" fontId="24" fillId="59" borderId="36" xfId="0" applyNumberFormat="1" applyFont="1" applyFill="1" applyBorder="1" applyAlignment="1">
      <alignment wrapText="1"/>
    </xf>
    <xf numFmtId="4" fontId="24" fillId="0" borderId="36" xfId="0" applyNumberFormat="1" applyFont="1" applyFill="1" applyBorder="1" applyAlignment="1">
      <alignment wrapText="1"/>
    </xf>
    <xf numFmtId="4" fontId="24" fillId="56" borderId="36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wrapText="1"/>
    </xf>
    <xf numFmtId="0" fontId="48" fillId="4" borderId="36" xfId="0" applyFont="1" applyFill="1" applyBorder="1" applyAlignment="1">
      <alignment horizontal="right" vertical="center"/>
    </xf>
    <xf numFmtId="49" fontId="48" fillId="4" borderId="36" xfId="0" applyNumberFormat="1" applyFont="1" applyFill="1" applyBorder="1" applyAlignment="1">
      <alignment horizontal="center" vertical="center" wrapText="1"/>
    </xf>
    <xf numFmtId="49" fontId="48" fillId="4" borderId="36" xfId="0" applyNumberFormat="1" applyFont="1" applyFill="1" applyBorder="1" applyAlignment="1">
      <alignment horizontal="center" vertical="center"/>
    </xf>
    <xf numFmtId="4" fontId="34" fillId="56" borderId="36" xfId="0" applyNumberFormat="1" applyFont="1" applyFill="1" applyBorder="1" applyAlignment="1">
      <alignment horizontal="right" vertical="center" wrapText="1"/>
    </xf>
    <xf numFmtId="4" fontId="47" fillId="4" borderId="64" xfId="0" applyNumberFormat="1" applyFont="1" applyFill="1" applyBorder="1" applyAlignment="1">
      <alignment vertical="center" wrapText="1"/>
    </xf>
    <xf numFmtId="4" fontId="47" fillId="4" borderId="35" xfId="0" applyNumberFormat="1" applyFont="1" applyFill="1" applyBorder="1" applyAlignment="1">
      <alignment vertical="center" wrapText="1"/>
    </xf>
    <xf numFmtId="4" fontId="47" fillId="4" borderId="39" xfId="0" applyNumberFormat="1" applyFont="1" applyFill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center" vertical="center"/>
    </xf>
    <xf numFmtId="4" fontId="23" fillId="59" borderId="36" xfId="0" applyNumberFormat="1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4" fontId="23" fillId="56" borderId="36" xfId="0" applyNumberFormat="1" applyFont="1" applyFill="1" applyBorder="1" applyAlignment="1">
      <alignment horizontal="center" vertical="center" wrapText="1"/>
    </xf>
    <xf numFmtId="4" fontId="17" fillId="0" borderId="37" xfId="0" applyNumberFormat="1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wrapText="1"/>
    </xf>
    <xf numFmtId="49" fontId="34" fillId="4" borderId="36" xfId="0" applyNumberFormat="1" applyFont="1" applyFill="1" applyBorder="1" applyAlignment="1">
      <alignment wrapText="1"/>
    </xf>
    <xf numFmtId="4" fontId="34" fillId="4" borderId="36" xfId="0" applyNumberFormat="1" applyFont="1" applyFill="1" applyBorder="1" applyAlignment="1">
      <alignment wrapText="1"/>
    </xf>
    <xf numFmtId="4" fontId="27" fillId="4" borderId="30" xfId="0" applyNumberFormat="1" applyFont="1" applyFill="1" applyBorder="1" applyAlignment="1">
      <alignment wrapText="1"/>
    </xf>
    <xf numFmtId="4" fontId="47" fillId="4" borderId="37" xfId="0" applyNumberFormat="1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wrapText="1"/>
    </xf>
    <xf numFmtId="4" fontId="24" fillId="0" borderId="36" xfId="0" applyNumberFormat="1" applyFont="1" applyFill="1" applyBorder="1" applyAlignment="1">
      <alignment horizontal="center" wrapText="1"/>
    </xf>
    <xf numFmtId="4" fontId="8" fillId="56" borderId="36" xfId="0" applyNumberFormat="1" applyFont="1" applyFill="1" applyBorder="1" applyAlignment="1">
      <alignment horizontal="center" wrapText="1"/>
    </xf>
    <xf numFmtId="4" fontId="44" fillId="0" borderId="37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right"/>
    </xf>
    <xf numFmtId="49" fontId="50" fillId="0" borderId="36" xfId="0" applyNumberFormat="1" applyFont="1" applyFill="1" applyBorder="1" applyAlignment="1">
      <alignment horizontal="left"/>
    </xf>
    <xf numFmtId="49" fontId="25" fillId="0" borderId="36" xfId="0" applyNumberFormat="1" applyFont="1" applyFill="1" applyBorder="1" applyAlignment="1">
      <alignment horizontal="left"/>
    </xf>
    <xf numFmtId="4" fontId="51" fillId="59" borderId="36" xfId="0" applyNumberFormat="1" applyFont="1" applyFill="1" applyBorder="1" applyAlignment="1">
      <alignment vertical="center" wrapText="1"/>
    </xf>
    <xf numFmtId="4" fontId="23" fillId="0" borderId="36" xfId="0" applyNumberFormat="1" applyFont="1" applyFill="1" applyBorder="1" applyAlignment="1">
      <alignment wrapText="1"/>
    </xf>
    <xf numFmtId="4" fontId="23" fillId="0" borderId="36" xfId="0" applyNumberFormat="1" applyFont="1" applyFill="1" applyBorder="1" applyAlignment="1">
      <alignment horizontal="center" wrapText="1"/>
    </xf>
    <xf numFmtId="4" fontId="108" fillId="43" borderId="9" xfId="134" applyProtection="1">
      <alignment horizontal="right" vertical="top" shrinkToFit="1"/>
      <protection/>
    </xf>
    <xf numFmtId="4" fontId="23" fillId="40" borderId="36" xfId="0" applyNumberFormat="1" applyFont="1" applyFill="1" applyBorder="1" applyAlignment="1">
      <alignment horizontal="right" wrapText="1"/>
    </xf>
    <xf numFmtId="4" fontId="5" fillId="0" borderId="30" xfId="0" applyNumberFormat="1" applyFont="1" applyFill="1" applyBorder="1" applyAlignment="1">
      <alignment wrapText="1"/>
    </xf>
    <xf numFmtId="0" fontId="34" fillId="0" borderId="54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wrapText="1"/>
    </xf>
    <xf numFmtId="49" fontId="12" fillId="0" borderId="36" xfId="0" applyNumberFormat="1" applyFont="1" applyFill="1" applyBorder="1" applyAlignment="1">
      <alignment wrapText="1"/>
    </xf>
    <xf numFmtId="49" fontId="13" fillId="0" borderId="36" xfId="0" applyNumberFormat="1" applyFont="1" applyFill="1" applyBorder="1" applyAlignment="1">
      <alignment wrapText="1"/>
    </xf>
    <xf numFmtId="4" fontId="8" fillId="0" borderId="36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wrapText="1"/>
    </xf>
    <xf numFmtId="4" fontId="9" fillId="0" borderId="37" xfId="0" applyNumberFormat="1" applyFont="1" applyFill="1" applyBorder="1" applyAlignment="1">
      <alignment vertical="center" wrapText="1"/>
    </xf>
    <xf numFmtId="49" fontId="50" fillId="0" borderId="36" xfId="0" applyNumberFormat="1" applyFont="1" applyFill="1" applyBorder="1" applyAlignment="1">
      <alignment horizontal="left" vertical="center"/>
    </xf>
    <xf numFmtId="4" fontId="22" fillId="0" borderId="30" xfId="0" applyNumberFormat="1" applyFont="1" applyFill="1" applyBorder="1" applyAlignment="1">
      <alignment vertical="center" wrapText="1"/>
    </xf>
    <xf numFmtId="4" fontId="34" fillId="4" borderId="36" xfId="0" applyNumberFormat="1" applyFont="1" applyFill="1" applyBorder="1" applyAlignment="1">
      <alignment vertical="center" wrapText="1"/>
    </xf>
    <xf numFmtId="4" fontId="27" fillId="4" borderId="30" xfId="0" applyNumberFormat="1" applyFont="1" applyFill="1" applyBorder="1" applyAlignment="1">
      <alignment vertical="center" wrapText="1"/>
    </xf>
    <xf numFmtId="0" fontId="22" fillId="0" borderId="49" xfId="0" applyFont="1" applyFill="1" applyBorder="1" applyAlignment="1">
      <alignment wrapText="1"/>
    </xf>
    <xf numFmtId="0" fontId="25" fillId="0" borderId="41" xfId="0" applyFont="1" applyFill="1" applyBorder="1" applyAlignment="1">
      <alignment horizontal="right" vertical="center"/>
    </xf>
    <xf numFmtId="49" fontId="50" fillId="0" borderId="41" xfId="0" applyNumberFormat="1" applyFont="1" applyFill="1" applyBorder="1" applyAlignment="1">
      <alignment horizontal="left" vertical="center"/>
    </xf>
    <xf numFmtId="4" fontId="25" fillId="0" borderId="41" xfId="0" applyNumberFormat="1" applyFont="1" applyFill="1" applyBorder="1" applyAlignment="1">
      <alignment vertical="center" wrapText="1"/>
    </xf>
    <xf numFmtId="4" fontId="25" fillId="56" borderId="41" xfId="0" applyNumberFormat="1" applyFont="1" applyFill="1" applyBorder="1" applyAlignment="1">
      <alignment horizontal="right" vertical="center" wrapText="1"/>
    </xf>
    <xf numFmtId="4" fontId="22" fillId="0" borderId="40" xfId="0" applyNumberFormat="1" applyFont="1" applyFill="1" applyBorder="1" applyAlignment="1">
      <alignment vertical="center" wrapText="1"/>
    </xf>
    <xf numFmtId="4" fontId="20" fillId="0" borderId="4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wrapText="1"/>
    </xf>
    <xf numFmtId="49" fontId="7" fillId="0" borderId="26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54" fillId="0" borderId="37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left" vertical="center" wrapText="1"/>
    </xf>
    <xf numFmtId="49" fontId="56" fillId="0" borderId="36" xfId="0" applyNumberFormat="1" applyFont="1" applyFill="1" applyBorder="1" applyAlignment="1">
      <alignment horizontal="right"/>
    </xf>
    <xf numFmtId="49" fontId="56" fillId="0" borderId="36" xfId="0" applyNumberFormat="1" applyFont="1" applyFill="1" applyBorder="1" applyAlignment="1">
      <alignment horizontal="left"/>
    </xf>
    <xf numFmtId="0" fontId="56" fillId="0" borderId="36" xfId="0" applyFont="1" applyFill="1" applyBorder="1" applyAlignment="1">
      <alignment horizontal="left"/>
    </xf>
    <xf numFmtId="49" fontId="8" fillId="0" borderId="36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56" borderId="36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vertical="center" wrapText="1"/>
    </xf>
    <xf numFmtId="0" fontId="24" fillId="0" borderId="65" xfId="0" applyFont="1" applyBorder="1" applyAlignment="1">
      <alignment horizontal="center" vertical="center" wrapText="1"/>
    </xf>
    <xf numFmtId="49" fontId="57" fillId="0" borderId="36" xfId="0" applyNumberFormat="1" applyFont="1" applyFill="1" applyBorder="1" applyAlignment="1">
      <alignment horizontal="right" vertical="center"/>
    </xf>
    <xf numFmtId="49" fontId="57" fillId="0" borderId="36" xfId="0" applyNumberFormat="1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center"/>
    </xf>
    <xf numFmtId="4" fontId="16" fillId="59" borderId="36" xfId="0" applyNumberFormat="1" applyFont="1" applyFill="1" applyBorder="1" applyAlignment="1">
      <alignment horizontal="right" vertical="center" shrinkToFit="1"/>
    </xf>
    <xf numFmtId="4" fontId="5" fillId="0" borderId="37" xfId="0" applyNumberFormat="1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left" vertical="center" wrapText="1"/>
    </xf>
    <xf numFmtId="49" fontId="58" fillId="4" borderId="36" xfId="0" applyNumberFormat="1" applyFont="1" applyFill="1" applyBorder="1" applyAlignment="1">
      <alignment horizontal="right" vertical="center"/>
    </xf>
    <xf numFmtId="49" fontId="58" fillId="4" borderId="36" xfId="0" applyNumberFormat="1" applyFont="1" applyFill="1" applyBorder="1" applyAlignment="1">
      <alignment horizontal="center" vertical="center"/>
    </xf>
    <xf numFmtId="0" fontId="58" fillId="4" borderId="36" xfId="0" applyFont="1" applyFill="1" applyBorder="1" applyAlignment="1">
      <alignment horizontal="center" vertical="center"/>
    </xf>
    <xf numFmtId="4" fontId="12" fillId="4" borderId="36" xfId="0" applyNumberFormat="1" applyFont="1" applyFill="1" applyBorder="1" applyAlignment="1">
      <alignment horizontal="right" vertical="center" shrinkToFit="1"/>
    </xf>
    <xf numFmtId="4" fontId="12" fillId="4" borderId="37" xfId="0" applyNumberFormat="1" applyFont="1" applyFill="1" applyBorder="1" applyAlignment="1">
      <alignment horizontal="center" vertical="center" wrapText="1"/>
    </xf>
    <xf numFmtId="49" fontId="57" fillId="0" borderId="36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center" wrapText="1"/>
    </xf>
    <xf numFmtId="0" fontId="57" fillId="0" borderId="36" xfId="0" applyFont="1" applyFill="1" applyBorder="1" applyAlignment="1">
      <alignment horizontal="right"/>
    </xf>
    <xf numFmtId="49" fontId="57" fillId="0" borderId="36" xfId="0" applyNumberFormat="1" applyFont="1" applyFill="1" applyBorder="1" applyAlignment="1">
      <alignment horizontal="left"/>
    </xf>
    <xf numFmtId="49" fontId="57" fillId="0" borderId="70" xfId="0" applyNumberFormat="1" applyFont="1" applyFill="1" applyBorder="1" applyAlignment="1">
      <alignment horizontal="center"/>
    </xf>
    <xf numFmtId="0" fontId="57" fillId="0" borderId="36" xfId="0" applyFont="1" applyFill="1" applyBorder="1" applyAlignment="1">
      <alignment horizontal="right" vertical="center"/>
    </xf>
    <xf numFmtId="49" fontId="57" fillId="0" borderId="70" xfId="0" applyNumberFormat="1" applyFont="1" applyFill="1" applyBorder="1" applyAlignment="1">
      <alignment horizontal="center" vertical="center"/>
    </xf>
    <xf numFmtId="4" fontId="12" fillId="56" borderId="36" xfId="0" applyNumberFormat="1" applyFont="1" applyFill="1" applyBorder="1" applyAlignment="1">
      <alignment horizontal="right" vertical="center" wrapText="1"/>
    </xf>
    <xf numFmtId="4" fontId="18" fillId="4" borderId="37" xfId="0" applyNumberFormat="1" applyFont="1" applyFill="1" applyBorder="1" applyAlignment="1">
      <alignment vertical="center" wrapText="1"/>
    </xf>
    <xf numFmtId="4" fontId="8" fillId="59" borderId="36" xfId="0" applyNumberFormat="1" applyFont="1" applyFill="1" applyBorder="1" applyAlignment="1">
      <alignment horizontal="center" vertical="center" shrinkToFit="1"/>
    </xf>
    <xf numFmtId="4" fontId="8" fillId="0" borderId="36" xfId="0" applyNumberFormat="1" applyFont="1" applyFill="1" applyBorder="1" applyAlignment="1">
      <alignment horizontal="center" vertical="center" shrinkToFit="1"/>
    </xf>
    <xf numFmtId="4" fontId="8" fillId="56" borderId="36" xfId="0" applyNumberFormat="1" applyFont="1" applyFill="1" applyBorder="1" applyAlignment="1">
      <alignment horizontal="right" vertical="center" shrinkToFit="1"/>
    </xf>
    <xf numFmtId="4" fontId="12" fillId="4" borderId="37" xfId="0" applyNumberFormat="1" applyFont="1" applyFill="1" applyBorder="1" applyAlignment="1">
      <alignment vertical="center" wrapText="1"/>
    </xf>
    <xf numFmtId="0" fontId="51" fillId="0" borderId="36" xfId="0" applyFont="1" applyFill="1" applyBorder="1" applyAlignment="1">
      <alignment horizontal="right"/>
    </xf>
    <xf numFmtId="49" fontId="51" fillId="0" borderId="36" xfId="0" applyNumberFormat="1" applyFont="1" applyFill="1" applyBorder="1" applyAlignment="1">
      <alignment/>
    </xf>
    <xf numFmtId="4" fontId="5" fillId="0" borderId="65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right" vertical="center"/>
    </xf>
    <xf numFmtId="49" fontId="51" fillId="0" borderId="36" xfId="0" applyNumberFormat="1" applyFont="1" applyFill="1" applyBorder="1" applyAlignment="1">
      <alignment vertical="center"/>
    </xf>
    <xf numFmtId="0" fontId="27" fillId="4" borderId="53" xfId="0" applyFont="1" applyFill="1" applyBorder="1" applyAlignment="1">
      <alignment horizontal="left" vertical="center" wrapText="1"/>
    </xf>
    <xf numFmtId="4" fontId="12" fillId="4" borderId="44" xfId="0" applyNumberFormat="1" applyFont="1" applyFill="1" applyBorder="1" applyAlignment="1">
      <alignment vertical="center" wrapText="1"/>
    </xf>
    <xf numFmtId="0" fontId="12" fillId="4" borderId="36" xfId="0" applyFont="1" applyFill="1" applyBorder="1" applyAlignment="1">
      <alignment horizontal="center" vertical="center" wrapText="1"/>
    </xf>
    <xf numFmtId="4" fontId="12" fillId="4" borderId="44" xfId="0" applyNumberFormat="1" applyFont="1" applyFill="1" applyBorder="1" applyAlignment="1">
      <alignment horizontal="center" vertical="center" wrapText="1"/>
    </xf>
    <xf numFmtId="4" fontId="27" fillId="0" borderId="65" xfId="0" applyNumberFormat="1" applyFont="1" applyFill="1" applyBorder="1" applyAlignment="1">
      <alignment vertical="center" wrapText="1"/>
    </xf>
    <xf numFmtId="49" fontId="59" fillId="0" borderId="36" xfId="0" applyNumberFormat="1" applyFont="1" applyFill="1" applyBorder="1" applyAlignment="1">
      <alignment horizontal="right"/>
    </xf>
    <xf numFmtId="49" fontId="59" fillId="0" borderId="36" xfId="0" applyNumberFormat="1" applyFont="1" applyFill="1" applyBorder="1" applyAlignment="1">
      <alignment horizontal="left"/>
    </xf>
    <xf numFmtId="0" fontId="59" fillId="0" borderId="36" xfId="0" applyFont="1" applyFill="1" applyBorder="1" applyAlignment="1">
      <alignment horizontal="left"/>
    </xf>
    <xf numFmtId="49" fontId="59" fillId="0" borderId="36" xfId="0" applyNumberFormat="1" applyFont="1" applyFill="1" applyBorder="1" applyAlignment="1">
      <alignment wrapText="1"/>
    </xf>
    <xf numFmtId="4" fontId="59" fillId="59" borderId="36" xfId="0" applyNumberFormat="1" applyFont="1" applyFill="1" applyBorder="1" applyAlignment="1">
      <alignment horizontal="right" vertical="center" shrinkToFit="1"/>
    </xf>
    <xf numFmtId="4" fontId="59" fillId="0" borderId="36" xfId="0" applyNumberFormat="1" applyFont="1" applyFill="1" applyBorder="1" applyAlignment="1">
      <alignment horizontal="center" vertical="top" shrinkToFit="1"/>
    </xf>
    <xf numFmtId="4" fontId="59" fillId="56" borderId="36" xfId="0" applyNumberFormat="1" applyFont="1" applyFill="1" applyBorder="1" applyAlignment="1">
      <alignment horizontal="right" vertical="top" shrinkToFit="1"/>
    </xf>
    <xf numFmtId="49" fontId="51" fillId="0" borderId="36" xfId="0" applyNumberFormat="1" applyFont="1" applyFill="1" applyBorder="1" applyAlignment="1">
      <alignment horizontal="right" vertical="center"/>
    </xf>
    <xf numFmtId="49" fontId="51" fillId="0" borderId="36" xfId="0" applyNumberFormat="1" applyFont="1" applyFill="1" applyBorder="1" applyAlignment="1">
      <alignment horizontal="left" vertical="center"/>
    </xf>
    <xf numFmtId="0" fontId="51" fillId="0" borderId="36" xfId="0" applyFont="1" applyFill="1" applyBorder="1" applyAlignment="1">
      <alignment horizontal="left" vertical="center"/>
    </xf>
    <xf numFmtId="4" fontId="51" fillId="59" borderId="36" xfId="0" applyNumberFormat="1" applyFont="1" applyFill="1" applyBorder="1" applyAlignment="1">
      <alignment horizontal="right" vertical="center" shrinkToFit="1"/>
    </xf>
    <xf numFmtId="4" fontId="51" fillId="0" borderId="36" xfId="0" applyNumberFormat="1" applyFont="1" applyFill="1" applyBorder="1" applyAlignment="1">
      <alignment vertical="center" wrapText="1"/>
    </xf>
    <xf numFmtId="4" fontId="51" fillId="56" borderId="36" xfId="0" applyNumberFormat="1" applyFont="1" applyFill="1" applyBorder="1" applyAlignment="1">
      <alignment horizontal="right" vertical="center" wrapText="1"/>
    </xf>
    <xf numFmtId="4" fontId="51" fillId="0" borderId="36" xfId="0" applyNumberFormat="1" applyFont="1" applyFill="1" applyBorder="1" applyAlignment="1">
      <alignment wrapText="1"/>
    </xf>
    <xf numFmtId="0" fontId="15" fillId="0" borderId="53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62" fillId="4" borderId="54" xfId="0" applyFont="1" applyFill="1" applyBorder="1" applyAlignment="1">
      <alignment vertical="center" wrapText="1"/>
    </xf>
    <xf numFmtId="49" fontId="46" fillId="4" borderId="36" xfId="0" applyNumberFormat="1" applyFont="1" applyFill="1" applyBorder="1" applyAlignment="1">
      <alignment horizontal="left" vertical="center"/>
    </xf>
    <xf numFmtId="4" fontId="12" fillId="4" borderId="44" xfId="0" applyNumberFormat="1" applyFont="1" applyFill="1" applyBorder="1" applyAlignment="1">
      <alignment wrapText="1"/>
    </xf>
    <xf numFmtId="4" fontId="12" fillId="56" borderId="44" xfId="0" applyNumberFormat="1" applyFont="1" applyFill="1" applyBorder="1" applyAlignment="1">
      <alignment horizontal="right" wrapText="1"/>
    </xf>
    <xf numFmtId="0" fontId="59" fillId="0" borderId="36" xfId="0" applyFont="1" applyFill="1" applyBorder="1" applyAlignment="1">
      <alignment horizontal="right"/>
    </xf>
    <xf numFmtId="49" fontId="59" fillId="0" borderId="36" xfId="0" applyNumberFormat="1" applyFont="1" applyFill="1" applyBorder="1" applyAlignment="1">
      <alignment/>
    </xf>
    <xf numFmtId="4" fontId="59" fillId="0" borderId="36" xfId="0" applyNumberFormat="1" applyFont="1" applyFill="1" applyBorder="1" applyAlignment="1">
      <alignment wrapText="1"/>
    </xf>
    <xf numFmtId="4" fontId="59" fillId="56" borderId="36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wrapText="1"/>
    </xf>
    <xf numFmtId="4" fontId="5" fillId="0" borderId="37" xfId="0" applyNumberFormat="1" applyFont="1" applyFill="1" applyBorder="1" applyAlignment="1">
      <alignment vertical="center" wrapText="1"/>
    </xf>
    <xf numFmtId="4" fontId="64" fillId="0" borderId="30" xfId="0" applyNumberFormat="1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right" vertical="center"/>
    </xf>
    <xf numFmtId="49" fontId="51" fillId="0" borderId="30" xfId="0" applyNumberFormat="1" applyFont="1" applyFill="1" applyBorder="1" applyAlignment="1">
      <alignment vertical="center"/>
    </xf>
    <xf numFmtId="4" fontId="51" fillId="59" borderId="30" xfId="0" applyNumberFormat="1" applyFont="1" applyFill="1" applyBorder="1" applyAlignment="1">
      <alignment horizontal="right" vertical="center" shrinkToFit="1"/>
    </xf>
    <xf numFmtId="4" fontId="51" fillId="0" borderId="30" xfId="0" applyNumberFormat="1" applyFont="1" applyFill="1" applyBorder="1" applyAlignment="1">
      <alignment vertical="center" wrapText="1"/>
    </xf>
    <xf numFmtId="4" fontId="51" fillId="56" borderId="30" xfId="0" applyNumberFormat="1" applyFont="1" applyFill="1" applyBorder="1" applyAlignment="1">
      <alignment horizontal="right" vertical="center" wrapText="1"/>
    </xf>
    <xf numFmtId="4" fontId="51" fillId="0" borderId="30" xfId="0" applyNumberFormat="1" applyFont="1" applyFill="1" applyBorder="1" applyAlignment="1">
      <alignment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right" vertical="center"/>
    </xf>
    <xf numFmtId="49" fontId="65" fillId="4" borderId="36" xfId="0" applyNumberFormat="1" applyFont="1" applyFill="1" applyBorder="1" applyAlignment="1">
      <alignment vertical="center"/>
    </xf>
    <xf numFmtId="4" fontId="65" fillId="4" borderId="36" xfId="0" applyNumberFormat="1" applyFont="1" applyFill="1" applyBorder="1" applyAlignment="1">
      <alignment vertical="center" wrapText="1"/>
    </xf>
    <xf numFmtId="4" fontId="66" fillId="4" borderId="30" xfId="0" applyNumberFormat="1" applyFont="1" applyFill="1" applyBorder="1" applyAlignment="1">
      <alignment vertical="center" wrapText="1"/>
    </xf>
    <xf numFmtId="4" fontId="67" fillId="4" borderId="37" xfId="0" applyNumberFormat="1" applyFont="1" applyFill="1" applyBorder="1" applyAlignment="1">
      <alignment horizontal="center" vertical="center" wrapText="1"/>
    </xf>
    <xf numFmtId="49" fontId="46" fillId="4" borderId="36" xfId="0" applyNumberFormat="1" applyFont="1" applyFill="1" applyBorder="1" applyAlignment="1">
      <alignment vertical="center"/>
    </xf>
    <xf numFmtId="4" fontId="46" fillId="4" borderId="36" xfId="0" applyNumberFormat="1" applyFont="1" applyFill="1" applyBorder="1" applyAlignment="1">
      <alignment horizontal="right" vertical="center" shrinkToFit="1"/>
    </xf>
    <xf numFmtId="4" fontId="46" fillId="4" borderId="36" xfId="0" applyNumberFormat="1" applyFont="1" applyFill="1" applyBorder="1" applyAlignment="1">
      <alignment vertical="center" wrapText="1"/>
    </xf>
    <xf numFmtId="4" fontId="68" fillId="4" borderId="30" xfId="0" applyNumberFormat="1" applyFont="1" applyFill="1" applyBorder="1" applyAlignment="1">
      <alignment vertical="center" wrapText="1"/>
    </xf>
    <xf numFmtId="4" fontId="18" fillId="4" borderId="37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vertical="center" wrapText="1"/>
    </xf>
    <xf numFmtId="4" fontId="51" fillId="59" borderId="36" xfId="0" applyNumberFormat="1" applyFont="1" applyFill="1" applyBorder="1" applyAlignment="1">
      <alignment horizontal="right" vertical="top" shrinkToFit="1"/>
    </xf>
    <xf numFmtId="4" fontId="51" fillId="56" borderId="36" xfId="0" applyNumberFormat="1" applyFont="1" applyFill="1" applyBorder="1" applyAlignment="1">
      <alignment horizontal="right" wrapText="1"/>
    </xf>
    <xf numFmtId="4" fontId="64" fillId="0" borderId="36" xfId="0" applyNumberFormat="1" applyFont="1" applyFill="1" applyBorder="1" applyAlignment="1">
      <alignment wrapText="1"/>
    </xf>
    <xf numFmtId="0" fontId="51" fillId="0" borderId="30" xfId="0" applyFont="1" applyFill="1" applyBorder="1" applyAlignment="1">
      <alignment horizontal="right"/>
    </xf>
    <xf numFmtId="49" fontId="51" fillId="0" borderId="30" xfId="0" applyNumberFormat="1" applyFont="1" applyFill="1" applyBorder="1" applyAlignment="1">
      <alignment/>
    </xf>
    <xf numFmtId="4" fontId="51" fillId="59" borderId="30" xfId="0" applyNumberFormat="1" applyFont="1" applyFill="1" applyBorder="1" applyAlignment="1">
      <alignment horizontal="right" vertical="top" shrinkToFit="1"/>
    </xf>
    <xf numFmtId="4" fontId="51" fillId="56" borderId="30" xfId="0" applyNumberFormat="1" applyFont="1" applyFill="1" applyBorder="1" applyAlignment="1">
      <alignment horizontal="right" wrapText="1"/>
    </xf>
    <xf numFmtId="0" fontId="51" fillId="0" borderId="41" xfId="0" applyFont="1" applyFill="1" applyBorder="1" applyAlignment="1">
      <alignment horizontal="right" vertical="center"/>
    </xf>
    <xf numFmtId="49" fontId="51" fillId="0" borderId="41" xfId="0" applyNumberFormat="1" applyFont="1" applyFill="1" applyBorder="1" applyAlignment="1">
      <alignment vertical="center"/>
    </xf>
    <xf numFmtId="49" fontId="51" fillId="0" borderId="41" xfId="0" applyNumberFormat="1" applyFont="1" applyFill="1" applyBorder="1" applyAlignment="1">
      <alignment/>
    </xf>
    <xf numFmtId="4" fontId="51" fillId="59" borderId="41" xfId="0" applyNumberFormat="1" applyFont="1" applyFill="1" applyBorder="1" applyAlignment="1">
      <alignment horizontal="right" vertical="center" shrinkToFit="1"/>
    </xf>
    <xf numFmtId="4" fontId="51" fillId="0" borderId="41" xfId="0" applyNumberFormat="1" applyFont="1" applyFill="1" applyBorder="1" applyAlignment="1">
      <alignment vertical="center" wrapText="1"/>
    </xf>
    <xf numFmtId="4" fontId="51" fillId="56" borderId="41" xfId="0" applyNumberFormat="1" applyFont="1" applyFill="1" applyBorder="1" applyAlignment="1">
      <alignment horizontal="right" vertical="center" wrapText="1"/>
    </xf>
    <xf numFmtId="4" fontId="64" fillId="0" borderId="40" xfId="0" applyNumberFormat="1" applyFont="1" applyFill="1" applyBorder="1" applyAlignment="1">
      <alignment vertical="center" wrapText="1"/>
    </xf>
    <xf numFmtId="4" fontId="10" fillId="0" borderId="71" xfId="0" applyNumberFormat="1" applyFont="1" applyFill="1" applyBorder="1" applyAlignment="1">
      <alignment vertical="center" wrapText="1"/>
    </xf>
    <xf numFmtId="0" fontId="59" fillId="0" borderId="26" xfId="0" applyFont="1" applyFill="1" applyBorder="1" applyAlignment="1">
      <alignment horizontal="right" vertical="center"/>
    </xf>
    <xf numFmtId="49" fontId="69" fillId="0" borderId="26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5" fillId="0" borderId="54" xfId="0" applyFont="1" applyFill="1" applyBorder="1" applyAlignment="1">
      <alignment horizontal="left" vertical="center" wrapText="1"/>
    </xf>
    <xf numFmtId="4" fontId="39" fillId="0" borderId="30" xfId="0" applyNumberFormat="1" applyFont="1" applyFill="1" applyBorder="1" applyAlignment="1">
      <alignment vertical="center" wrapText="1"/>
    </xf>
    <xf numFmtId="4" fontId="23" fillId="0" borderId="0" xfId="0" applyNumberFormat="1" applyFont="1" applyFill="1" applyAlignment="1">
      <alignment wrapText="1"/>
    </xf>
    <xf numFmtId="0" fontId="27" fillId="4" borderId="63" xfId="0" applyFont="1" applyFill="1" applyBorder="1" applyAlignment="1">
      <alignment horizontal="left" wrapText="1"/>
    </xf>
    <xf numFmtId="0" fontId="46" fillId="4" borderId="41" xfId="0" applyFont="1" applyFill="1" applyBorder="1" applyAlignment="1">
      <alignment horizontal="right" vertical="center"/>
    </xf>
    <xf numFmtId="49" fontId="46" fillId="4" borderId="41" xfId="0" applyNumberFormat="1" applyFont="1" applyFill="1" applyBorder="1" applyAlignment="1">
      <alignment vertical="center"/>
    </xf>
    <xf numFmtId="4" fontId="46" fillId="4" borderId="41" xfId="0" applyNumberFormat="1" applyFont="1" applyFill="1" applyBorder="1" applyAlignment="1">
      <alignment horizontal="right" vertical="center" shrinkToFit="1"/>
    </xf>
    <xf numFmtId="4" fontId="46" fillId="4" borderId="41" xfId="0" applyNumberFormat="1" applyFont="1" applyFill="1" applyBorder="1" applyAlignment="1">
      <alignment vertical="center" wrapText="1"/>
    </xf>
    <xf numFmtId="49" fontId="24" fillId="0" borderId="26" xfId="0" applyNumberFormat="1" applyFont="1" applyFill="1" applyBorder="1" applyAlignment="1">
      <alignment wrapText="1"/>
    </xf>
    <xf numFmtId="4" fontId="24" fillId="0" borderId="35" xfId="0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/>
    </xf>
    <xf numFmtId="49" fontId="51" fillId="0" borderId="29" xfId="0" applyNumberFormat="1" applyFont="1" applyFill="1" applyBorder="1" applyAlignment="1">
      <alignment vertical="center"/>
    </xf>
    <xf numFmtId="4" fontId="51" fillId="0" borderId="29" xfId="0" applyNumberFormat="1" applyFont="1" applyFill="1" applyBorder="1" applyAlignment="1">
      <alignment horizontal="center" vertical="center" wrapText="1"/>
    </xf>
    <xf numFmtId="4" fontId="51" fillId="59" borderId="29" xfId="0" applyNumberFormat="1" applyFont="1" applyFill="1" applyBorder="1" applyAlignment="1">
      <alignment horizontal="right" vertical="center" shrinkToFit="1"/>
    </xf>
    <xf numFmtId="4" fontId="51" fillId="0" borderId="29" xfId="0" applyNumberFormat="1" applyFont="1" applyFill="1" applyBorder="1" applyAlignment="1">
      <alignment vertical="center" wrapText="1"/>
    </xf>
    <xf numFmtId="4" fontId="51" fillId="56" borderId="29" xfId="0" applyNumberFormat="1" applyFont="1" applyFill="1" applyBorder="1" applyAlignment="1">
      <alignment horizontal="right" vertical="center" wrapText="1"/>
    </xf>
    <xf numFmtId="4" fontId="64" fillId="0" borderId="29" xfId="0" applyNumberFormat="1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/>
    </xf>
    <xf numFmtId="49" fontId="51" fillId="0" borderId="33" xfId="0" applyNumberFormat="1" applyFont="1" applyFill="1" applyBorder="1" applyAlignment="1">
      <alignment vertical="center"/>
    </xf>
    <xf numFmtId="4" fontId="51" fillId="0" borderId="66" xfId="0" applyNumberFormat="1" applyFont="1" applyFill="1" applyBorder="1" applyAlignment="1">
      <alignment horizontal="center" vertical="center" wrapText="1"/>
    </xf>
    <xf numFmtId="4" fontId="51" fillId="59" borderId="66" xfId="0" applyNumberFormat="1" applyFont="1" applyFill="1" applyBorder="1" applyAlignment="1">
      <alignment horizontal="right" vertical="center" shrinkToFit="1"/>
    </xf>
    <xf numFmtId="4" fontId="51" fillId="0" borderId="66" xfId="0" applyNumberFormat="1" applyFont="1" applyFill="1" applyBorder="1" applyAlignment="1">
      <alignment vertical="center" wrapText="1"/>
    </xf>
    <xf numFmtId="4" fontId="51" fillId="56" borderId="66" xfId="0" applyNumberFormat="1" applyFont="1" applyFill="1" applyBorder="1" applyAlignment="1">
      <alignment horizontal="right" vertical="center" wrapText="1"/>
    </xf>
    <xf numFmtId="0" fontId="51" fillId="0" borderId="30" xfId="0" applyFont="1" applyFill="1" applyBorder="1" applyAlignment="1">
      <alignment vertical="center"/>
    </xf>
    <xf numFmtId="4" fontId="64" fillId="0" borderId="36" xfId="0" applyNumberFormat="1" applyFont="1" applyFill="1" applyBorder="1" applyAlignment="1">
      <alignment vertical="center" wrapText="1"/>
    </xf>
    <xf numFmtId="4" fontId="51" fillId="59" borderId="33" xfId="0" applyNumberFormat="1" applyFont="1" applyFill="1" applyBorder="1" applyAlignment="1">
      <alignment horizontal="right" vertical="center" shrinkToFit="1"/>
    </xf>
    <xf numFmtId="4" fontId="51" fillId="0" borderId="33" xfId="0" applyNumberFormat="1" applyFont="1" applyFill="1" applyBorder="1" applyAlignment="1">
      <alignment vertical="center" wrapText="1"/>
    </xf>
    <xf numFmtId="4" fontId="51" fillId="56" borderId="33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Fill="1" applyBorder="1" applyAlignment="1">
      <alignment vertical="center" wrapText="1"/>
    </xf>
    <xf numFmtId="0" fontId="51" fillId="0" borderId="34" xfId="0" applyFont="1" applyFill="1" applyBorder="1" applyAlignment="1">
      <alignment vertical="center"/>
    </xf>
    <xf numFmtId="49" fontId="51" fillId="0" borderId="44" xfId="0" applyNumberFormat="1" applyFont="1" applyFill="1" applyBorder="1" applyAlignment="1">
      <alignment vertical="center"/>
    </xf>
    <xf numFmtId="49" fontId="51" fillId="0" borderId="32" xfId="0" applyNumberFormat="1" applyFont="1" applyFill="1" applyBorder="1" applyAlignment="1">
      <alignment vertical="center"/>
    </xf>
    <xf numFmtId="4" fontId="51" fillId="59" borderId="32" xfId="0" applyNumberFormat="1" applyFont="1" applyFill="1" applyBorder="1" applyAlignment="1">
      <alignment horizontal="right" vertical="center" shrinkToFit="1"/>
    </xf>
    <xf numFmtId="4" fontId="51" fillId="0" borderId="44" xfId="0" applyNumberFormat="1" applyFont="1" applyFill="1" applyBorder="1" applyAlignment="1">
      <alignment vertical="center" wrapText="1"/>
    </xf>
    <xf numFmtId="4" fontId="51" fillId="56" borderId="44" xfId="0" applyNumberFormat="1" applyFont="1" applyFill="1" applyBorder="1" applyAlignment="1">
      <alignment horizontal="right" vertical="center" wrapText="1"/>
    </xf>
    <xf numFmtId="4" fontId="5" fillId="0" borderId="64" xfId="0" applyNumberFormat="1" applyFont="1" applyFill="1" applyBorder="1" applyAlignment="1">
      <alignment vertical="center" wrapText="1"/>
    </xf>
    <xf numFmtId="4" fontId="0" fillId="0" borderId="64" xfId="0" applyNumberFormat="1" applyFont="1" applyFill="1" applyBorder="1" applyAlignment="1">
      <alignment vertical="center" wrapText="1"/>
    </xf>
    <xf numFmtId="0" fontId="51" fillId="0" borderId="40" xfId="0" applyFont="1" applyFill="1" applyBorder="1" applyAlignment="1">
      <alignment horizontal="right" vertical="center"/>
    </xf>
    <xf numFmtId="49" fontId="51" fillId="0" borderId="40" xfId="0" applyNumberFormat="1" applyFont="1" applyFill="1" applyBorder="1" applyAlignment="1">
      <alignment vertical="center"/>
    </xf>
    <xf numFmtId="4" fontId="64" fillId="0" borderId="34" xfId="0" applyNumberFormat="1" applyFont="1" applyFill="1" applyBorder="1" applyAlignment="1">
      <alignment vertical="center" wrapText="1"/>
    </xf>
    <xf numFmtId="4" fontId="51" fillId="0" borderId="40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wrapText="1"/>
    </xf>
    <xf numFmtId="0" fontId="63" fillId="0" borderId="36" xfId="0" applyFont="1" applyFill="1" applyBorder="1" applyAlignment="1">
      <alignment wrapText="1"/>
    </xf>
    <xf numFmtId="49" fontId="63" fillId="0" borderId="36" xfId="0" applyNumberFormat="1" applyFont="1" applyFill="1" applyBorder="1" applyAlignment="1">
      <alignment wrapText="1"/>
    </xf>
    <xf numFmtId="4" fontId="63" fillId="59" borderId="36" xfId="0" applyNumberFormat="1" applyFont="1" applyFill="1" applyBorder="1" applyAlignment="1">
      <alignment wrapText="1"/>
    </xf>
    <xf numFmtId="4" fontId="63" fillId="0" borderId="36" xfId="0" applyNumberFormat="1" applyFont="1" applyFill="1" applyBorder="1" applyAlignment="1">
      <alignment wrapText="1"/>
    </xf>
    <xf numFmtId="4" fontId="63" fillId="56" borderId="36" xfId="0" applyNumberFormat="1" applyFont="1" applyFill="1" applyBorder="1" applyAlignment="1">
      <alignment horizontal="right" wrapText="1"/>
    </xf>
    <xf numFmtId="4" fontId="51" fillId="0" borderId="37" xfId="0" applyNumberFormat="1" applyFont="1" applyFill="1" applyBorder="1" applyAlignment="1">
      <alignment vertical="center" wrapText="1"/>
    </xf>
    <xf numFmtId="4" fontId="59" fillId="0" borderId="36" xfId="0" applyNumberFormat="1" applyFont="1" applyFill="1" applyBorder="1" applyAlignment="1">
      <alignment horizontal="center" wrapText="1"/>
    </xf>
    <xf numFmtId="4" fontId="64" fillId="0" borderId="30" xfId="0" applyNumberFormat="1" applyFont="1" applyFill="1" applyBorder="1" applyAlignment="1">
      <alignment wrapText="1"/>
    </xf>
    <xf numFmtId="49" fontId="51" fillId="0" borderId="36" xfId="0" applyNumberFormat="1" applyFont="1" applyFill="1" applyBorder="1" applyAlignment="1">
      <alignment horizontal="left"/>
    </xf>
    <xf numFmtId="4" fontId="51" fillId="59" borderId="36" xfId="0" applyNumberFormat="1" applyFont="1" applyFill="1" applyBorder="1" applyAlignment="1">
      <alignment wrapText="1"/>
    </xf>
    <xf numFmtId="4" fontId="64" fillId="0" borderId="30" xfId="0" applyNumberFormat="1" applyFont="1" applyFill="1" applyBorder="1" applyAlignment="1">
      <alignment horizontal="right" wrapText="1"/>
    </xf>
    <xf numFmtId="4" fontId="51" fillId="0" borderId="36" xfId="0" applyNumberFormat="1" applyFont="1" applyFill="1" applyBorder="1" applyAlignment="1">
      <alignment horizontal="right" wrapText="1"/>
    </xf>
    <xf numFmtId="49" fontId="51" fillId="0" borderId="36" xfId="0" applyNumberFormat="1" applyFont="1" applyFill="1" applyBorder="1" applyAlignment="1">
      <alignment horizontal="center" vertical="center"/>
    </xf>
    <xf numFmtId="4" fontId="51" fillId="59" borderId="36" xfId="0" applyNumberFormat="1" applyFont="1" applyFill="1" applyBorder="1" applyAlignment="1">
      <alignment horizontal="right" vertical="center" wrapText="1"/>
    </xf>
    <xf numFmtId="4" fontId="51" fillId="0" borderId="36" xfId="0" applyNumberFormat="1" applyFont="1" applyFill="1" applyBorder="1" applyAlignment="1">
      <alignment horizontal="right" vertical="center" wrapText="1"/>
    </xf>
    <xf numFmtId="0" fontId="59" fillId="0" borderId="36" xfId="0" applyFont="1" applyFill="1" applyBorder="1" applyAlignment="1">
      <alignment horizontal="right" vertical="center"/>
    </xf>
    <xf numFmtId="49" fontId="59" fillId="0" borderId="36" xfId="0" applyNumberFormat="1" applyFont="1" applyFill="1" applyBorder="1" applyAlignment="1">
      <alignment horizontal="left" vertical="center"/>
    </xf>
    <xf numFmtId="4" fontId="63" fillId="59" borderId="36" xfId="0" applyNumberFormat="1" applyFont="1" applyFill="1" applyBorder="1" applyAlignment="1">
      <alignment vertical="center" wrapText="1"/>
    </xf>
    <xf numFmtId="4" fontId="59" fillId="0" borderId="36" xfId="0" applyNumberFormat="1" applyFont="1" applyFill="1" applyBorder="1" applyAlignment="1">
      <alignment horizontal="center" vertical="center" wrapText="1"/>
    </xf>
    <xf numFmtId="4" fontId="63" fillId="56" borderId="36" xfId="0" applyNumberFormat="1" applyFont="1" applyFill="1" applyBorder="1" applyAlignment="1">
      <alignment horizontal="right" vertical="center" wrapText="1"/>
    </xf>
    <xf numFmtId="49" fontId="51" fillId="0" borderId="36" xfId="0" applyNumberFormat="1" applyFont="1" applyFill="1" applyBorder="1" applyAlignment="1">
      <alignment horizontal="left" wrapText="1"/>
    </xf>
    <xf numFmtId="49" fontId="51" fillId="0" borderId="36" xfId="0" applyNumberFormat="1" applyFont="1" applyFill="1" applyBorder="1" applyAlignment="1">
      <alignment horizontal="right"/>
    </xf>
    <xf numFmtId="0" fontId="51" fillId="0" borderId="41" xfId="0" applyFont="1" applyFill="1" applyBorder="1" applyAlignment="1">
      <alignment horizontal="right"/>
    </xf>
    <xf numFmtId="49" fontId="51" fillId="0" borderId="41" xfId="0" applyNumberFormat="1" applyFont="1" applyFill="1" applyBorder="1" applyAlignment="1">
      <alignment horizontal="left"/>
    </xf>
    <xf numFmtId="4" fontId="51" fillId="59" borderId="41" xfId="0" applyNumberFormat="1" applyFont="1" applyFill="1" applyBorder="1" applyAlignment="1">
      <alignment wrapText="1"/>
    </xf>
    <xf numFmtId="4" fontId="51" fillId="0" borderId="41" xfId="0" applyNumberFormat="1" applyFont="1" applyFill="1" applyBorder="1" applyAlignment="1">
      <alignment wrapText="1"/>
    </xf>
    <xf numFmtId="4" fontId="51" fillId="56" borderId="41" xfId="0" applyNumberFormat="1" applyFont="1" applyFill="1" applyBorder="1" applyAlignment="1">
      <alignment horizontal="right" wrapText="1"/>
    </xf>
    <xf numFmtId="4" fontId="64" fillId="0" borderId="40" xfId="0" applyNumberFormat="1" applyFont="1" applyFill="1" applyBorder="1" applyAlignment="1">
      <alignment wrapText="1"/>
    </xf>
    <xf numFmtId="4" fontId="51" fillId="0" borderId="71" xfId="0" applyNumberFormat="1" applyFont="1" applyFill="1" applyBorder="1" applyAlignment="1">
      <alignment vertical="center" wrapText="1"/>
    </xf>
    <xf numFmtId="0" fontId="55" fillId="0" borderId="50" xfId="0" applyFont="1" applyFill="1" applyBorder="1" applyAlignment="1">
      <alignment horizontal="left" vertical="center" wrapText="1"/>
    </xf>
    <xf numFmtId="4" fontId="59" fillId="0" borderId="36" xfId="0" applyNumberFormat="1" applyFont="1" applyFill="1" applyBorder="1" applyAlignment="1">
      <alignment vertical="center" wrapText="1"/>
    </xf>
    <xf numFmtId="4" fontId="63" fillId="56" borderId="36" xfId="0" applyNumberFormat="1" applyFont="1" applyFill="1" applyBorder="1" applyAlignment="1">
      <alignment vertical="center" wrapText="1"/>
    </xf>
    <xf numFmtId="4" fontId="59" fillId="0" borderId="37" xfId="0" applyNumberFormat="1" applyFont="1" applyFill="1" applyBorder="1" applyAlignment="1">
      <alignment vertical="center" wrapText="1"/>
    </xf>
    <xf numFmtId="49" fontId="51" fillId="0" borderId="41" xfId="0" applyNumberFormat="1" applyFont="1" applyFill="1" applyBorder="1" applyAlignment="1">
      <alignment horizontal="right" vertical="center"/>
    </xf>
    <xf numFmtId="49" fontId="51" fillId="0" borderId="41" xfId="0" applyNumberFormat="1" applyFont="1" applyFill="1" applyBorder="1" applyAlignment="1">
      <alignment horizontal="left" vertical="center"/>
    </xf>
    <xf numFmtId="4" fontId="51" fillId="59" borderId="41" xfId="0" applyNumberFormat="1" applyFont="1" applyFill="1" applyBorder="1" applyAlignment="1">
      <alignment vertical="center" wrapText="1"/>
    </xf>
    <xf numFmtId="0" fontId="30" fillId="0" borderId="50" xfId="0" applyFont="1" applyFill="1" applyBorder="1" applyAlignment="1">
      <alignment horizontal="left" vertical="center" wrapText="1"/>
    </xf>
    <xf numFmtId="49" fontId="51" fillId="0" borderId="36" xfId="0" applyNumberFormat="1" applyFont="1" applyFill="1" applyBorder="1" applyAlignment="1">
      <alignment horizontal="left" vertical="center" wrapText="1"/>
    </xf>
    <xf numFmtId="4" fontId="59" fillId="59" borderId="36" xfId="0" applyNumberFormat="1" applyFont="1" applyFill="1" applyBorder="1" applyAlignment="1">
      <alignment vertical="center" wrapText="1"/>
    </xf>
    <xf numFmtId="4" fontId="74" fillId="0" borderId="36" xfId="0" applyNumberFormat="1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4" fontId="51" fillId="0" borderId="36" xfId="0" applyNumberFormat="1" applyFont="1" applyFill="1" applyBorder="1" applyAlignment="1">
      <alignment horizontal="center" vertical="center" wrapText="1"/>
    </xf>
    <xf numFmtId="4" fontId="51" fillId="0" borderId="37" xfId="0" applyNumberFormat="1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left" vertical="center" wrapText="1"/>
    </xf>
    <xf numFmtId="49" fontId="70" fillId="0" borderId="30" xfId="0" applyNumberFormat="1" applyFont="1" applyFill="1" applyBorder="1" applyAlignment="1">
      <alignment horizontal="right" vertical="center"/>
    </xf>
    <xf numFmtId="49" fontId="70" fillId="0" borderId="30" xfId="0" applyNumberFormat="1" applyFont="1" applyFill="1" applyBorder="1" applyAlignment="1">
      <alignment horizontal="left" vertical="center"/>
    </xf>
    <xf numFmtId="4" fontId="59" fillId="59" borderId="30" xfId="0" applyNumberFormat="1" applyFont="1" applyFill="1" applyBorder="1" applyAlignment="1">
      <alignment vertical="center" wrapText="1"/>
    </xf>
    <xf numFmtId="4" fontId="74" fillId="0" borderId="30" xfId="0" applyNumberFormat="1" applyFont="1" applyBorder="1" applyAlignment="1">
      <alignment horizontal="center" vertical="center" wrapText="1"/>
    </xf>
    <xf numFmtId="4" fontId="63" fillId="56" borderId="30" xfId="0" applyNumberFormat="1" applyFont="1" applyFill="1" applyBorder="1" applyAlignment="1">
      <alignment horizontal="right" vertical="center" wrapText="1"/>
    </xf>
    <xf numFmtId="4" fontId="74" fillId="0" borderId="30" xfId="0" applyNumberFormat="1" applyFont="1" applyFill="1" applyBorder="1" applyAlignment="1">
      <alignment vertical="center" wrapText="1"/>
    </xf>
    <xf numFmtId="4" fontId="59" fillId="0" borderId="30" xfId="0" applyNumberFormat="1" applyFont="1" applyFill="1" applyBorder="1" applyAlignment="1">
      <alignment wrapText="1"/>
    </xf>
    <xf numFmtId="4" fontId="51" fillId="0" borderId="35" xfId="0" applyNumberFormat="1" applyFont="1" applyFill="1" applyBorder="1" applyAlignment="1">
      <alignment vertical="center" wrapText="1"/>
    </xf>
    <xf numFmtId="4" fontId="23" fillId="0" borderId="37" xfId="0" applyNumberFormat="1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3" fillId="0" borderId="50" xfId="0" applyFont="1" applyBorder="1" applyAlignment="1">
      <alignment vertical="center" wrapText="1"/>
    </xf>
    <xf numFmtId="49" fontId="70" fillId="0" borderId="57" xfId="0" applyNumberFormat="1" applyFont="1" applyFill="1" applyBorder="1" applyAlignment="1">
      <alignment horizontal="right" vertical="center"/>
    </xf>
    <xf numFmtId="49" fontId="70" fillId="0" borderId="57" xfId="0" applyNumberFormat="1" applyFont="1" applyFill="1" applyBorder="1" applyAlignment="1">
      <alignment horizontal="left" vertical="center"/>
    </xf>
    <xf numFmtId="4" fontId="59" fillId="59" borderId="57" xfId="0" applyNumberFormat="1" applyFont="1" applyFill="1" applyBorder="1" applyAlignment="1">
      <alignment vertical="center" wrapText="1"/>
    </xf>
    <xf numFmtId="4" fontId="70" fillId="0" borderId="57" xfId="0" applyNumberFormat="1" applyFont="1" applyFill="1" applyBorder="1" applyAlignment="1">
      <alignment horizontal="center" vertical="center" wrapText="1"/>
    </xf>
    <xf numFmtId="4" fontId="63" fillId="56" borderId="57" xfId="0" applyNumberFormat="1" applyFont="1" applyFill="1" applyBorder="1" applyAlignment="1">
      <alignment horizontal="right" vertical="center" wrapText="1"/>
    </xf>
    <xf numFmtId="4" fontId="74" fillId="0" borderId="57" xfId="0" applyNumberFormat="1" applyFont="1" applyFill="1" applyBorder="1" applyAlignment="1">
      <alignment vertical="center" wrapText="1"/>
    </xf>
    <xf numFmtId="4" fontId="51" fillId="0" borderId="27" xfId="0" applyNumberFormat="1" applyFont="1" applyFill="1" applyBorder="1" applyAlignment="1">
      <alignment horizontal="center" vertical="center" wrapText="1"/>
    </xf>
    <xf numFmtId="49" fontId="25" fillId="0" borderId="44" xfId="0" applyNumberFormat="1" applyFont="1" applyFill="1" applyBorder="1" applyAlignment="1">
      <alignment horizontal="right" vertical="center"/>
    </xf>
    <xf numFmtId="49" fontId="25" fillId="0" borderId="44" xfId="0" applyNumberFormat="1" applyFont="1" applyFill="1" applyBorder="1" applyAlignment="1">
      <alignment horizontal="left" vertical="center"/>
    </xf>
    <xf numFmtId="4" fontId="25" fillId="59" borderId="44" xfId="0" applyNumberFormat="1" applyFont="1" applyFill="1" applyBorder="1" applyAlignment="1">
      <alignment vertical="center" wrapText="1"/>
    </xf>
    <xf numFmtId="4" fontId="25" fillId="0" borderId="44" xfId="0" applyNumberFormat="1" applyFont="1" applyFill="1" applyBorder="1" applyAlignment="1">
      <alignment vertical="center" wrapText="1"/>
    </xf>
    <xf numFmtId="4" fontId="25" fillId="56" borderId="44" xfId="0" applyNumberFormat="1" applyFont="1" applyFill="1" applyBorder="1" applyAlignment="1">
      <alignment horizontal="right" vertical="center" wrapText="1"/>
    </xf>
    <xf numFmtId="4" fontId="51" fillId="0" borderId="64" xfId="0" applyNumberFormat="1" applyFont="1" applyFill="1" applyBorder="1" applyAlignment="1">
      <alignment horizontal="center" vertical="center" wrapText="1"/>
    </xf>
    <xf numFmtId="4" fontId="22" fillId="0" borderId="36" xfId="0" applyNumberFormat="1" applyFont="1" applyFill="1" applyBorder="1" applyAlignment="1">
      <alignment vertical="center" wrapText="1"/>
    </xf>
    <xf numFmtId="49" fontId="25" fillId="0" borderId="40" xfId="0" applyNumberFormat="1" applyFont="1" applyFill="1" applyBorder="1" applyAlignment="1">
      <alignment horizontal="right" vertical="center"/>
    </xf>
    <xf numFmtId="49" fontId="25" fillId="0" borderId="40" xfId="0" applyNumberFormat="1" applyFont="1" applyFill="1" applyBorder="1" applyAlignment="1">
      <alignment horizontal="left" vertical="center"/>
    </xf>
    <xf numFmtId="4" fontId="25" fillId="59" borderId="40" xfId="0" applyNumberFormat="1" applyFont="1" applyFill="1" applyBorder="1" applyAlignment="1">
      <alignment vertical="center" wrapText="1"/>
    </xf>
    <xf numFmtId="4" fontId="25" fillId="0" borderId="40" xfId="0" applyNumberFormat="1" applyFont="1" applyFill="1" applyBorder="1" applyAlignment="1">
      <alignment vertical="center" wrapText="1"/>
    </xf>
    <xf numFmtId="4" fontId="25" fillId="56" borderId="30" xfId="0" applyNumberFormat="1" applyFont="1" applyFill="1" applyBorder="1" applyAlignment="1">
      <alignment horizontal="right" vertical="center" wrapText="1"/>
    </xf>
    <xf numFmtId="4" fontId="51" fillId="0" borderId="42" xfId="0" applyNumberFormat="1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 wrapText="1"/>
    </xf>
    <xf numFmtId="49" fontId="25" fillId="0" borderId="26" xfId="0" applyNumberFormat="1" applyFont="1" applyFill="1" applyBorder="1" applyAlignment="1">
      <alignment horizontal="right" vertical="center"/>
    </xf>
    <xf numFmtId="49" fontId="25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center" vertical="center"/>
    </xf>
    <xf numFmtId="4" fontId="108" fillId="58" borderId="75" xfId="134" applyFill="1" applyBorder="1" applyAlignment="1" applyProtection="1">
      <alignment horizontal="center" vertical="center" shrinkToFit="1"/>
      <protection/>
    </xf>
    <xf numFmtId="49" fontId="25" fillId="0" borderId="30" xfId="0" applyNumberFormat="1" applyFont="1" applyFill="1" applyBorder="1" applyAlignment="1">
      <alignment horizontal="right" vertical="center"/>
    </xf>
    <xf numFmtId="49" fontId="25" fillId="0" borderId="30" xfId="0" applyNumberFormat="1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vertical="center" wrapText="1"/>
    </xf>
    <xf numFmtId="0" fontId="62" fillId="4" borderId="49" xfId="0" applyFont="1" applyFill="1" applyBorder="1" applyAlignment="1">
      <alignment vertical="center" wrapText="1"/>
    </xf>
    <xf numFmtId="49" fontId="46" fillId="4" borderId="41" xfId="0" applyNumberFormat="1" applyFont="1" applyFill="1" applyBorder="1" applyAlignment="1">
      <alignment horizontal="right" vertical="center"/>
    </xf>
    <xf numFmtId="49" fontId="46" fillId="4" borderId="41" xfId="0" applyNumberFormat="1" applyFont="1" applyFill="1" applyBorder="1" applyAlignment="1">
      <alignment horizontal="left" vertical="center"/>
    </xf>
    <xf numFmtId="49" fontId="46" fillId="4" borderId="41" xfId="0" applyNumberFormat="1" applyFont="1" applyFill="1" applyBorder="1" applyAlignment="1">
      <alignment horizontal="center" vertical="center"/>
    </xf>
    <xf numFmtId="4" fontId="46" fillId="4" borderId="41" xfId="0" applyNumberFormat="1" applyFont="1" applyFill="1" applyBorder="1" applyAlignment="1">
      <alignment horizontal="right" vertical="center" wrapText="1"/>
    </xf>
    <xf numFmtId="4" fontId="46" fillId="4" borderId="40" xfId="0" applyNumberFormat="1" applyFont="1" applyFill="1" applyBorder="1" applyAlignment="1">
      <alignment vertical="center" wrapText="1"/>
    </xf>
    <xf numFmtId="4" fontId="46" fillId="4" borderId="7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9" fontId="70" fillId="0" borderId="26" xfId="0" applyNumberFormat="1" applyFont="1" applyFill="1" applyBorder="1" applyAlignment="1">
      <alignment horizontal="right" vertical="center"/>
    </xf>
    <xf numFmtId="49" fontId="75" fillId="0" borderId="26" xfId="0" applyNumberFormat="1" applyFont="1" applyFill="1" applyBorder="1" applyAlignment="1">
      <alignment horizontal="left" vertical="center"/>
    </xf>
    <xf numFmtId="49" fontId="70" fillId="0" borderId="26" xfId="0" applyNumberFormat="1" applyFont="1" applyFill="1" applyBorder="1" applyAlignment="1">
      <alignment horizontal="left" vertical="center"/>
    </xf>
    <xf numFmtId="49" fontId="70" fillId="0" borderId="76" xfId="0" applyNumberFormat="1" applyFont="1" applyBorder="1" applyAlignment="1">
      <alignment horizontal="left" vertical="center" wrapText="1"/>
    </xf>
    <xf numFmtId="4" fontId="108" fillId="58" borderId="77" xfId="134" applyFill="1" applyBorder="1" applyAlignment="1" applyProtection="1">
      <alignment horizontal="center" vertical="center" shrinkToFit="1"/>
      <protection/>
    </xf>
    <xf numFmtId="0" fontId="76" fillId="0" borderId="35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59" fillId="0" borderId="30" xfId="0" applyFont="1" applyFill="1" applyBorder="1" applyAlignment="1">
      <alignment wrapText="1"/>
    </xf>
    <xf numFmtId="49" fontId="69" fillId="0" borderId="36" xfId="0" applyNumberFormat="1" applyFont="1" applyFill="1" applyBorder="1" applyAlignment="1">
      <alignment horizontal="left"/>
    </xf>
    <xf numFmtId="49" fontId="59" fillId="0" borderId="30" xfId="0" applyNumberFormat="1" applyFont="1" applyFill="1" applyBorder="1" applyAlignment="1">
      <alignment wrapText="1"/>
    </xf>
    <xf numFmtId="4" fontId="59" fillId="59" borderId="30" xfId="0" applyNumberFormat="1" applyFont="1" applyFill="1" applyBorder="1" applyAlignment="1">
      <alignment wrapText="1"/>
    </xf>
    <xf numFmtId="4" fontId="59" fillId="0" borderId="30" xfId="0" applyNumberFormat="1" applyFont="1" applyFill="1" applyBorder="1" applyAlignment="1">
      <alignment horizontal="center" wrapText="1"/>
    </xf>
    <xf numFmtId="4" fontId="59" fillId="0" borderId="69" xfId="0" applyNumberFormat="1" applyFont="1" applyFill="1" applyBorder="1" applyAlignment="1">
      <alignment horizontal="center" wrapText="1"/>
    </xf>
    <xf numFmtId="4" fontId="59" fillId="56" borderId="36" xfId="0" applyNumberFormat="1" applyFont="1" applyFill="1" applyBorder="1" applyAlignment="1">
      <alignment horizontal="right" vertical="center" wrapText="1"/>
    </xf>
    <xf numFmtId="4" fontId="59" fillId="0" borderId="78" xfId="0" applyNumberFormat="1" applyFont="1" applyFill="1" applyBorder="1" applyAlignment="1">
      <alignment horizontal="center" wrapText="1"/>
    </xf>
    <xf numFmtId="4" fontId="74" fillId="0" borderId="30" xfId="0" applyNumberFormat="1" applyFont="1" applyFill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49" fontId="77" fillId="0" borderId="36" xfId="0" applyNumberFormat="1" applyFont="1" applyFill="1" applyBorder="1" applyAlignment="1">
      <alignment horizontal="left"/>
    </xf>
    <xf numFmtId="49" fontId="28" fillId="0" borderId="36" xfId="0" applyNumberFormat="1" applyFont="1" applyFill="1" applyBorder="1" applyAlignment="1">
      <alignment horizontal="center"/>
    </xf>
    <xf numFmtId="4" fontId="25" fillId="59" borderId="79" xfId="0" applyNumberFormat="1" applyFont="1" applyFill="1" applyBorder="1" applyAlignment="1">
      <alignment vertical="center" wrapText="1"/>
    </xf>
    <xf numFmtId="4" fontId="10" fillId="0" borderId="80" xfId="0" applyNumberFormat="1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/>
    </xf>
    <xf numFmtId="49" fontId="77" fillId="0" borderId="36" xfId="0" applyNumberFormat="1" applyFont="1" applyFill="1" applyBorder="1" applyAlignment="1">
      <alignment horizontal="center" vertical="center"/>
    </xf>
    <xf numFmtId="4" fontId="51" fillId="56" borderId="36" xfId="0" applyNumberFormat="1" applyFont="1" applyFill="1" applyBorder="1" applyAlignment="1">
      <alignment horizontal="center" vertical="center" wrapText="1"/>
    </xf>
    <xf numFmtId="4" fontId="64" fillId="0" borderId="30" xfId="0" applyNumberFormat="1" applyFont="1" applyFill="1" applyBorder="1" applyAlignment="1">
      <alignment horizontal="right" vertical="center" wrapText="1"/>
    </xf>
    <xf numFmtId="49" fontId="59" fillId="0" borderId="30" xfId="0" applyNumberFormat="1" applyFont="1" applyFill="1" applyBorder="1" applyAlignment="1">
      <alignment horizontal="right" wrapText="1"/>
    </xf>
    <xf numFmtId="0" fontId="64" fillId="0" borderId="72" xfId="0" applyFont="1" applyBorder="1" applyAlignment="1">
      <alignment horizontal="center" vertical="center" wrapText="1"/>
    </xf>
    <xf numFmtId="4" fontId="51" fillId="0" borderId="69" xfId="0" applyNumberFormat="1" applyFont="1" applyFill="1" applyBorder="1" applyAlignment="1">
      <alignment wrapText="1"/>
    </xf>
    <xf numFmtId="4" fontId="51" fillId="0" borderId="78" xfId="0" applyNumberFormat="1" applyFont="1" applyFill="1" applyBorder="1" applyAlignment="1">
      <alignment wrapText="1"/>
    </xf>
    <xf numFmtId="0" fontId="64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49" fontId="77" fillId="0" borderId="36" xfId="0" applyNumberFormat="1" applyFont="1" applyFill="1" applyBorder="1" applyAlignment="1">
      <alignment horizontal="left" vertical="center"/>
    </xf>
    <xf numFmtId="4" fontId="51" fillId="0" borderId="69" xfId="0" applyNumberFormat="1" applyFont="1" applyFill="1" applyBorder="1" applyAlignment="1">
      <alignment vertical="center" wrapText="1"/>
    </xf>
    <xf numFmtId="4" fontId="51" fillId="0" borderId="78" xfId="0" applyNumberFormat="1" applyFont="1" applyFill="1" applyBorder="1" applyAlignment="1">
      <alignment vertical="center" wrapText="1"/>
    </xf>
    <xf numFmtId="49" fontId="57" fillId="0" borderId="36" xfId="0" applyNumberFormat="1" applyFont="1" applyFill="1" applyBorder="1" applyAlignment="1">
      <alignment horizontal="center"/>
    </xf>
    <xf numFmtId="4" fontId="51" fillId="0" borderId="70" xfId="0" applyNumberFormat="1" applyFont="1" applyFill="1" applyBorder="1" applyAlignment="1">
      <alignment wrapText="1"/>
    </xf>
    <xf numFmtId="4" fontId="51" fillId="0" borderId="58" xfId="0" applyNumberFormat="1" applyFont="1" applyFill="1" applyBorder="1" applyAlignment="1">
      <alignment wrapText="1"/>
    </xf>
    <xf numFmtId="4" fontId="64" fillId="0" borderId="37" xfId="0" applyNumberFormat="1" applyFont="1" applyBorder="1" applyAlignment="1">
      <alignment horizontal="center" vertical="center" wrapText="1"/>
    </xf>
    <xf numFmtId="4" fontId="64" fillId="0" borderId="64" xfId="0" applyNumberFormat="1" applyFont="1" applyBorder="1" applyAlignment="1">
      <alignment horizontal="center" vertical="center" wrapText="1"/>
    </xf>
    <xf numFmtId="4" fontId="51" fillId="0" borderId="81" xfId="0" applyNumberFormat="1" applyFont="1" applyFill="1" applyBorder="1" applyAlignment="1">
      <alignment wrapText="1"/>
    </xf>
    <xf numFmtId="4" fontId="64" fillId="0" borderId="80" xfId="0" applyNumberFormat="1" applyFont="1" applyBorder="1" applyAlignment="1">
      <alignment horizontal="center" vertical="center" wrapText="1"/>
    </xf>
    <xf numFmtId="49" fontId="69" fillId="0" borderId="36" xfId="0" applyNumberFormat="1" applyFont="1" applyFill="1" applyBorder="1" applyAlignment="1">
      <alignment horizontal="left" vertical="center"/>
    </xf>
    <xf numFmtId="4" fontId="59" fillId="59" borderId="36" xfId="0" applyNumberFormat="1" applyFont="1" applyFill="1" applyBorder="1" applyAlignment="1">
      <alignment wrapText="1"/>
    </xf>
    <xf numFmtId="4" fontId="63" fillId="0" borderId="36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51" fillId="56" borderId="40" xfId="0" applyNumberFormat="1" applyFont="1" applyFill="1" applyBorder="1" applyAlignment="1">
      <alignment horizontal="right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vertical="center" wrapText="1"/>
    </xf>
    <xf numFmtId="49" fontId="70" fillId="0" borderId="26" xfId="0" applyNumberFormat="1" applyFont="1" applyBorder="1" applyAlignment="1">
      <alignment horizontal="left" vertical="center" wrapText="1"/>
    </xf>
    <xf numFmtId="49" fontId="29" fillId="0" borderId="30" xfId="0" applyNumberFormat="1" applyFont="1" applyFill="1" applyBorder="1" applyAlignment="1">
      <alignment horizontal="center"/>
    </xf>
    <xf numFmtId="4" fontId="51" fillId="0" borderId="8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horizontal="center"/>
    </xf>
    <xf numFmtId="4" fontId="51" fillId="4" borderId="36" xfId="0" applyNumberFormat="1" applyFont="1" applyFill="1" applyBorder="1" applyAlignment="1">
      <alignment vertical="center" wrapText="1"/>
    </xf>
    <xf numFmtId="0" fontId="18" fillId="4" borderId="63" xfId="0" applyFont="1" applyFill="1" applyBorder="1" applyAlignment="1">
      <alignment horizontal="left" vertical="center" wrapText="1"/>
    </xf>
    <xf numFmtId="4" fontId="34" fillId="4" borderId="40" xfId="0" applyNumberFormat="1" applyFont="1" applyFill="1" applyBorder="1" applyAlignment="1">
      <alignment horizontal="right" vertical="center" wrapText="1"/>
    </xf>
    <xf numFmtId="4" fontId="34" fillId="56" borderId="40" xfId="0" applyNumberFormat="1" applyFont="1" applyFill="1" applyBorder="1" applyAlignment="1">
      <alignment horizontal="right" vertical="center" wrapText="1"/>
    </xf>
    <xf numFmtId="4" fontId="51" fillId="4" borderId="40" xfId="0" applyNumberFormat="1" applyFont="1" applyFill="1" applyBorder="1" applyAlignment="1">
      <alignment vertical="center" wrapText="1"/>
    </xf>
    <xf numFmtId="0" fontId="0" fillId="0" borderId="82" xfId="0" applyFont="1" applyFill="1" applyBorder="1" applyAlignment="1">
      <alignment horizontal="center" wrapText="1"/>
    </xf>
    <xf numFmtId="0" fontId="7" fillId="14" borderId="63" xfId="0" applyFont="1" applyFill="1" applyBorder="1" applyAlignment="1">
      <alignment wrapText="1"/>
    </xf>
    <xf numFmtId="0" fontId="7" fillId="14" borderId="40" xfId="0" applyFont="1" applyFill="1" applyBorder="1" applyAlignment="1">
      <alignment wrapText="1"/>
    </xf>
    <xf numFmtId="49" fontId="7" fillId="14" borderId="40" xfId="0" applyNumberFormat="1" applyFont="1" applyFill="1" applyBorder="1" applyAlignment="1">
      <alignment wrapText="1"/>
    </xf>
    <xf numFmtId="49" fontId="0" fillId="14" borderId="40" xfId="0" applyNumberFormat="1" applyFont="1" applyFill="1" applyBorder="1" applyAlignment="1">
      <alignment wrapText="1"/>
    </xf>
    <xf numFmtId="4" fontId="9" fillId="14" borderId="40" xfId="0" applyNumberFormat="1" applyFont="1" applyFill="1" applyBorder="1" applyAlignment="1">
      <alignment wrapText="1"/>
    </xf>
    <xf numFmtId="4" fontId="0" fillId="14" borderId="42" xfId="0" applyNumberFormat="1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49" fontId="0" fillId="0" borderId="41" xfId="0" applyNumberFormat="1" applyFont="1" applyFill="1" applyBorder="1" applyAlignment="1">
      <alignment wrapText="1"/>
    </xf>
    <xf numFmtId="0" fontId="0" fillId="0" borderId="41" xfId="0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 horizontal="right" wrapText="1"/>
    </xf>
    <xf numFmtId="4" fontId="5" fillId="0" borderId="41" xfId="0" applyNumberFormat="1" applyFont="1" applyFill="1" applyBorder="1" applyAlignment="1">
      <alignment wrapText="1"/>
    </xf>
    <xf numFmtId="4" fontId="54" fillId="0" borderId="41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right" wrapText="1"/>
    </xf>
    <xf numFmtId="49" fontId="0" fillId="0" borderId="0" xfId="0" applyNumberFormat="1" applyFill="1" applyBorder="1" applyAlignment="1">
      <alignment horizontal="center" vertical="top" shrinkToFit="1"/>
    </xf>
    <xf numFmtId="49" fontId="0" fillId="0" borderId="0" xfId="0" applyNumberFormat="1" applyFill="1" applyBorder="1" applyAlignment="1">
      <alignment horizontal="center" vertical="center" shrinkToFit="1"/>
    </xf>
    <xf numFmtId="2" fontId="0" fillId="0" borderId="0" xfId="0" applyNumberFormat="1" applyFill="1" applyBorder="1" applyAlignment="1">
      <alignment horizontal="right" vertical="top" shrinkToFi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" fontId="7" fillId="0" borderId="0" xfId="0" applyNumberFormat="1" applyFont="1" applyFill="1" applyBorder="1" applyAlignment="1">
      <alignment horizontal="right" vertical="top" shrinkToFit="1"/>
    </xf>
    <xf numFmtId="49" fontId="0" fillId="0" borderId="0" xfId="0" applyNumberFormat="1" applyFill="1" applyBorder="1" applyAlignment="1">
      <alignment horizontal="right" vertical="top" shrinkToFit="1"/>
    </xf>
    <xf numFmtId="164" fontId="5" fillId="0" borderId="0" xfId="0" applyNumberFormat="1" applyFont="1" applyFill="1" applyAlignment="1">
      <alignment wrapText="1"/>
    </xf>
    <xf numFmtId="49" fontId="78" fillId="0" borderId="0" xfId="0" applyNumberFormat="1" applyFont="1" applyFill="1" applyBorder="1" applyAlignment="1">
      <alignment wrapText="1"/>
    </xf>
    <xf numFmtId="49" fontId="78" fillId="0" borderId="0" xfId="0" applyNumberFormat="1" applyFont="1" applyFill="1" applyBorder="1" applyAlignment="1">
      <alignment horizontal="center" vertical="top" shrinkToFit="1"/>
    </xf>
    <xf numFmtId="4" fontId="60" fillId="0" borderId="0" xfId="0" applyNumberFormat="1" applyFont="1" applyFill="1" applyAlignment="1" applyProtection="1">
      <alignment/>
      <protection locked="0"/>
    </xf>
    <xf numFmtId="4" fontId="79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ont="1" applyFill="1" applyBorder="1" applyAlignment="1">
      <alignment horizontal="right" vertical="top" shrinkToFit="1"/>
    </xf>
    <xf numFmtId="49" fontId="78" fillId="0" borderId="0" xfId="0" applyNumberFormat="1" applyFont="1" applyFill="1" applyAlignment="1">
      <alignment wrapText="1"/>
    </xf>
    <xf numFmtId="164" fontId="78" fillId="0" borderId="0" xfId="0" applyNumberFormat="1" applyFont="1" applyFill="1" applyAlignment="1">
      <alignment horizontal="center" wrapText="1"/>
    </xf>
    <xf numFmtId="164" fontId="78" fillId="0" borderId="0" xfId="0" applyNumberFormat="1" applyFont="1" applyFill="1" applyAlignment="1">
      <alignment wrapText="1"/>
    </xf>
    <xf numFmtId="4" fontId="78" fillId="0" borderId="0" xfId="0" applyNumberFormat="1" applyFont="1" applyFill="1" applyAlignment="1">
      <alignment wrapText="1"/>
    </xf>
    <xf numFmtId="4" fontId="78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wrapText="1"/>
    </xf>
    <xf numFmtId="0" fontId="80" fillId="0" borderId="0" xfId="0" applyFont="1" applyFill="1" applyAlignment="1">
      <alignment horizontal="left" wrapText="1"/>
    </xf>
    <xf numFmtId="49" fontId="80" fillId="0" borderId="0" xfId="0" applyNumberFormat="1" applyFont="1" applyFill="1" applyAlignment="1">
      <alignment wrapText="1"/>
    </xf>
    <xf numFmtId="164" fontId="80" fillId="0" borderId="0" xfId="0" applyNumberFormat="1" applyFont="1" applyFill="1" applyAlignment="1">
      <alignment horizontal="center" wrapText="1"/>
    </xf>
    <xf numFmtId="164" fontId="80" fillId="0" borderId="0" xfId="0" applyNumberFormat="1" applyFont="1" applyFill="1" applyAlignment="1">
      <alignment wrapText="1"/>
    </xf>
    <xf numFmtId="4" fontId="124" fillId="43" borderId="12" xfId="115" applyNumberFormat="1" applyFont="1" applyProtection="1">
      <alignment horizontal="right" vertical="top" shrinkToFit="1"/>
      <protection/>
    </xf>
    <xf numFmtId="4" fontId="125" fillId="0" borderId="9" xfId="97" applyNumberFormat="1" applyFont="1" applyProtection="1">
      <alignment vertical="top" shrinkToFit="1"/>
      <protection/>
    </xf>
    <xf numFmtId="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4" fontId="80" fillId="0" borderId="0" xfId="0" applyNumberFormat="1" applyFont="1" applyFill="1" applyAlignment="1">
      <alignment horizontal="center" wrapText="1"/>
    </xf>
    <xf numFmtId="0" fontId="73" fillId="7" borderId="70" xfId="0" applyFont="1" applyFill="1" applyBorder="1" applyAlignment="1">
      <alignment horizontal="center" vertical="center" wrapText="1"/>
    </xf>
    <xf numFmtId="0" fontId="71" fillId="7" borderId="81" xfId="0" applyFont="1" applyFill="1" applyBorder="1" applyAlignment="1">
      <alignment horizontal="center" vertical="center" wrapText="1"/>
    </xf>
    <xf numFmtId="0" fontId="71" fillId="7" borderId="84" xfId="0" applyFont="1" applyFill="1" applyBorder="1" applyAlignment="1">
      <alignment horizontal="center" vertical="center" wrapText="1"/>
    </xf>
    <xf numFmtId="0" fontId="71" fillId="7" borderId="65" xfId="0" applyFont="1" applyFill="1" applyBorder="1" applyAlignment="1">
      <alignment horizontal="center" vertical="center" wrapText="1"/>
    </xf>
    <xf numFmtId="4" fontId="59" fillId="0" borderId="85" xfId="0" applyNumberFormat="1" applyFont="1" applyFill="1" applyBorder="1" applyAlignment="1">
      <alignment horizontal="center" vertical="center" wrapText="1"/>
    </xf>
    <xf numFmtId="4" fontId="59" fillId="0" borderId="86" xfId="0" applyNumberFormat="1" applyFont="1" applyFill="1" applyBorder="1" applyAlignment="1">
      <alignment horizontal="center" vertical="center" wrapText="1"/>
    </xf>
    <xf numFmtId="4" fontId="59" fillId="0" borderId="87" xfId="0" applyNumberFormat="1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4" fontId="70" fillId="58" borderId="24" xfId="0" applyNumberFormat="1" applyFont="1" applyFill="1" applyBorder="1" applyAlignment="1">
      <alignment horizontal="center" vertical="center" wrapText="1"/>
    </xf>
    <xf numFmtId="4" fontId="70" fillId="58" borderId="34" xfId="0" applyNumberFormat="1" applyFont="1" applyFill="1" applyBorder="1" applyAlignment="1">
      <alignment horizontal="center" vertical="center" wrapText="1"/>
    </xf>
    <xf numFmtId="4" fontId="70" fillId="58" borderId="4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0" fontId="73" fillId="7" borderId="30" xfId="0" applyFont="1" applyFill="1" applyBorder="1" applyAlignment="1">
      <alignment horizontal="center" vertical="center" wrapText="1"/>
    </xf>
    <xf numFmtId="0" fontId="71" fillId="7" borderId="30" xfId="0" applyFont="1" applyFill="1" applyBorder="1" applyAlignment="1">
      <alignment horizontal="center" vertical="center" wrapText="1"/>
    </xf>
    <xf numFmtId="0" fontId="71" fillId="7" borderId="36" xfId="0" applyFont="1" applyFill="1" applyBorder="1" applyAlignment="1">
      <alignment horizontal="center" vertical="center" wrapText="1"/>
    </xf>
    <xf numFmtId="0" fontId="71" fillId="7" borderId="37" xfId="0" applyFont="1" applyFill="1" applyBorder="1" applyAlignment="1">
      <alignment horizontal="center" vertical="center" wrapText="1"/>
    </xf>
    <xf numFmtId="4" fontId="59" fillId="0" borderId="44" xfId="0" applyNumberFormat="1" applyFont="1" applyFill="1" applyBorder="1" applyAlignment="1">
      <alignment horizontal="center" vertical="center" wrapText="1"/>
    </xf>
    <xf numFmtId="4" fontId="59" fillId="0" borderId="34" xfId="0" applyNumberFormat="1" applyFont="1" applyFill="1" applyBorder="1" applyAlignment="1">
      <alignment horizontal="center" vertical="center" wrapText="1"/>
    </xf>
    <xf numFmtId="4" fontId="59" fillId="0" borderId="30" xfId="0" applyNumberFormat="1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31" fillId="7" borderId="94" xfId="0" applyFont="1" applyFill="1" applyBorder="1" applyAlignment="1">
      <alignment horizontal="center" wrapText="1"/>
    </xf>
    <xf numFmtId="0" fontId="33" fillId="7" borderId="95" xfId="0" applyFont="1" applyFill="1" applyBorder="1" applyAlignment="1">
      <alignment horizontal="center" wrapText="1"/>
    </xf>
    <xf numFmtId="0" fontId="33" fillId="7" borderId="96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4" fontId="70" fillId="0" borderId="34" xfId="0" applyNumberFormat="1" applyFont="1" applyFill="1" applyBorder="1" applyAlignment="1">
      <alignment horizontal="center" vertical="center" wrapText="1"/>
    </xf>
    <xf numFmtId="4" fontId="70" fillId="0" borderId="30" xfId="0" applyNumberFormat="1" applyFont="1" applyFill="1" applyBorder="1" applyAlignment="1">
      <alignment horizontal="center" vertical="center" wrapText="1"/>
    </xf>
    <xf numFmtId="0" fontId="31" fillId="7" borderId="85" xfId="0" applyFont="1" applyFill="1" applyBorder="1" applyAlignment="1">
      <alignment horizontal="center" vertical="center" wrapText="1"/>
    </xf>
    <xf numFmtId="0" fontId="33" fillId="7" borderId="97" xfId="0" applyFont="1" applyFill="1" applyBorder="1" applyAlignment="1">
      <alignment horizontal="center" vertical="center" wrapText="1"/>
    </xf>
    <xf numFmtId="0" fontId="33" fillId="7" borderId="80" xfId="0" applyFont="1" applyFill="1" applyBorder="1" applyAlignment="1">
      <alignment horizontal="center" vertical="center" wrapText="1"/>
    </xf>
    <xf numFmtId="4" fontId="70" fillId="0" borderId="24" xfId="0" applyNumberFormat="1" applyFont="1" applyFill="1" applyBorder="1" applyAlignment="1">
      <alignment horizontal="center" vertical="center" wrapText="1"/>
    </xf>
    <xf numFmtId="4" fontId="70" fillId="0" borderId="40" xfId="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31" fillId="7" borderId="98" xfId="0" applyFont="1" applyFill="1" applyBorder="1" applyAlignment="1">
      <alignment horizontal="center" vertical="center" wrapText="1"/>
    </xf>
    <xf numFmtId="0" fontId="33" fillId="7" borderId="99" xfId="0" applyFont="1" applyFill="1" applyBorder="1" applyAlignment="1">
      <alignment horizontal="center" vertical="center" wrapText="1"/>
    </xf>
    <xf numFmtId="0" fontId="33" fillId="7" borderId="100" xfId="0" applyFont="1" applyFill="1" applyBorder="1" applyAlignment="1">
      <alignment horizontal="center" vertical="center" wrapText="1"/>
    </xf>
    <xf numFmtId="4" fontId="59" fillId="0" borderId="40" xfId="0" applyNumberFormat="1" applyFont="1" applyFill="1" applyBorder="1" applyAlignment="1">
      <alignment horizontal="center" vertical="center" wrapText="1"/>
    </xf>
    <xf numFmtId="0" fontId="73" fillId="7" borderId="98" xfId="0" applyFont="1" applyFill="1" applyBorder="1" applyAlignment="1">
      <alignment horizontal="center" vertical="center" wrapText="1"/>
    </xf>
    <xf numFmtId="0" fontId="71" fillId="7" borderId="99" xfId="0" applyFont="1" applyFill="1" applyBorder="1" applyAlignment="1">
      <alignment horizontal="center" vertical="center" wrapText="1"/>
    </xf>
    <xf numFmtId="0" fontId="71" fillId="7" borderId="100" xfId="0" applyFont="1" applyFill="1" applyBorder="1" applyAlignment="1">
      <alignment horizontal="center" vertical="center" wrapText="1"/>
    </xf>
    <xf numFmtId="4" fontId="74" fillId="0" borderId="44" xfId="0" applyNumberFormat="1" applyFont="1" applyBorder="1" applyAlignment="1">
      <alignment horizontal="center" vertical="center" wrapText="1"/>
    </xf>
    <xf numFmtId="4" fontId="74" fillId="0" borderId="34" xfId="0" applyNumberFormat="1" applyFont="1" applyBorder="1" applyAlignment="1">
      <alignment horizontal="center" vertical="center" wrapText="1"/>
    </xf>
    <xf numFmtId="4" fontId="74" fillId="0" borderId="30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71" fillId="7" borderId="69" xfId="0" applyFont="1" applyFill="1" applyBorder="1" applyAlignment="1">
      <alignment horizontal="center" vertical="center" wrapText="1"/>
    </xf>
    <xf numFmtId="0" fontId="72" fillId="7" borderId="84" xfId="0" applyFont="1" applyFill="1" applyBorder="1" applyAlignment="1">
      <alignment horizontal="center" vertical="center" wrapText="1"/>
    </xf>
    <xf numFmtId="0" fontId="72" fillId="7" borderId="81" xfId="0" applyFont="1" applyFill="1" applyBorder="1" applyAlignment="1">
      <alignment horizontal="center" vertical="center" wrapText="1"/>
    </xf>
    <xf numFmtId="0" fontId="72" fillId="7" borderId="65" xfId="0" applyFont="1" applyFill="1" applyBorder="1" applyAlignment="1">
      <alignment horizontal="center" vertical="center" wrapText="1"/>
    </xf>
    <xf numFmtId="4" fontId="63" fillId="0" borderId="44" xfId="0" applyNumberFormat="1" applyFont="1" applyFill="1" applyBorder="1" applyAlignment="1">
      <alignment horizontal="center" vertical="center" wrapText="1"/>
    </xf>
    <xf numFmtId="4" fontId="63" fillId="0" borderId="34" xfId="0" applyNumberFormat="1" applyFont="1" applyFill="1" applyBorder="1" applyAlignment="1">
      <alignment horizontal="center" vertical="center" wrapText="1"/>
    </xf>
    <xf numFmtId="4" fontId="63" fillId="0" borderId="40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7" fillId="2" borderId="90" xfId="0" applyFont="1" applyFill="1" applyBorder="1" applyAlignment="1">
      <alignment horizontal="center" vertical="center" wrapText="1"/>
    </xf>
    <xf numFmtId="0" fontId="37" fillId="2" borderId="9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4" fontId="51" fillId="0" borderId="34" xfId="0" applyNumberFormat="1" applyFont="1" applyFill="1" applyBorder="1" applyAlignment="1">
      <alignment horizontal="center" vertical="center" wrapText="1"/>
    </xf>
    <xf numFmtId="4" fontId="51" fillId="0" borderId="29" xfId="0" applyNumberFormat="1" applyFont="1" applyFill="1" applyBorder="1" applyAlignment="1">
      <alignment horizontal="center" vertical="center" wrapText="1"/>
    </xf>
    <xf numFmtId="4" fontId="51" fillId="0" borderId="47" xfId="0" applyNumberFormat="1" applyFont="1" applyFill="1" applyBorder="1" applyAlignment="1">
      <alignment horizontal="center" vertical="center" wrapText="1"/>
    </xf>
    <xf numFmtId="4" fontId="51" fillId="0" borderId="40" xfId="0" applyNumberFormat="1" applyFont="1" applyFill="1" applyBorder="1" applyAlignment="1">
      <alignment horizontal="center" vertical="center" wrapText="1"/>
    </xf>
    <xf numFmtId="4" fontId="20" fillId="0" borderId="64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center" vertical="center" wrapText="1"/>
    </xf>
    <xf numFmtId="4" fontId="20" fillId="0" borderId="42" xfId="0" applyNumberFormat="1" applyFont="1" applyFill="1" applyBorder="1" applyAlignment="1">
      <alignment horizontal="center" vertical="center" wrapText="1"/>
    </xf>
    <xf numFmtId="4" fontId="59" fillId="0" borderId="44" xfId="0" applyNumberFormat="1" applyFont="1" applyFill="1" applyBorder="1" applyAlignment="1">
      <alignment horizontal="center" vertical="center" shrinkToFit="1"/>
    </xf>
    <xf numFmtId="4" fontId="59" fillId="0" borderId="34" xfId="0" applyNumberFormat="1" applyFont="1" applyFill="1" applyBorder="1" applyAlignment="1">
      <alignment horizontal="center" vertical="center" shrinkToFit="1"/>
    </xf>
    <xf numFmtId="4" fontId="59" fillId="0" borderId="30" xfId="0" applyNumberFormat="1" applyFont="1" applyFill="1" applyBorder="1" applyAlignment="1">
      <alignment horizontal="center" vertical="center" shrinkToFit="1"/>
    </xf>
    <xf numFmtId="0" fontId="31" fillId="7" borderId="70" xfId="0" applyFont="1" applyFill="1" applyBorder="1" applyAlignment="1">
      <alignment horizontal="center" vertical="center" wrapText="1"/>
    </xf>
    <xf numFmtId="0" fontId="33" fillId="7" borderId="81" xfId="0" applyFont="1" applyFill="1" applyBorder="1" applyAlignment="1">
      <alignment horizontal="center" vertical="center" wrapText="1"/>
    </xf>
    <xf numFmtId="0" fontId="33" fillId="7" borderId="65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0" fontId="62" fillId="4" borderId="53" xfId="0" applyFont="1" applyFill="1" applyBorder="1" applyAlignment="1">
      <alignment horizontal="left" vertical="center" wrapText="1"/>
    </xf>
    <xf numFmtId="0" fontId="62" fillId="4" borderId="43" xfId="0" applyFont="1" applyFill="1" applyBorder="1" applyAlignment="1">
      <alignment horizontal="left" vertical="center" wrapText="1"/>
    </xf>
    <xf numFmtId="0" fontId="62" fillId="4" borderId="5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33" fillId="7" borderId="70" xfId="0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shrinkToFit="1"/>
    </xf>
    <xf numFmtId="4" fontId="8" fillId="0" borderId="34" xfId="0" applyNumberFormat="1" applyFont="1" applyFill="1" applyBorder="1" applyAlignment="1">
      <alignment horizontal="center" vertical="center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24" fillId="0" borderId="44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 wrapText="1"/>
    </xf>
    <xf numFmtId="4" fontId="10" fillId="0" borderId="64" xfId="0" applyNumberFormat="1" applyFont="1" applyFill="1" applyBorder="1" applyAlignment="1">
      <alignment horizontal="left" vertical="center" wrapText="1"/>
    </xf>
    <xf numFmtId="4" fontId="10" fillId="0" borderId="35" xfId="0" applyNumberFormat="1" applyFont="1" applyFill="1" applyBorder="1" applyAlignment="1">
      <alignment horizontal="left" vertical="center" wrapText="1"/>
    </xf>
    <xf numFmtId="0" fontId="33" fillId="7" borderId="70" xfId="0" applyFont="1" applyFill="1" applyBorder="1" applyAlignment="1">
      <alignment horizontal="center" wrapText="1"/>
    </xf>
    <xf numFmtId="0" fontId="33" fillId="7" borderId="81" xfId="0" applyFont="1" applyFill="1" applyBorder="1" applyAlignment="1">
      <alignment horizontal="center" wrapText="1"/>
    </xf>
    <xf numFmtId="0" fontId="33" fillId="7" borderId="65" xfId="0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0" fontId="53" fillId="2" borderId="89" xfId="0" applyFont="1" applyFill="1" applyBorder="1" applyAlignment="1">
      <alignment horizontal="center" vertical="center" wrapText="1"/>
    </xf>
    <xf numFmtId="0" fontId="53" fillId="2" borderId="90" xfId="0" applyFont="1" applyFill="1" applyBorder="1" applyAlignment="1">
      <alignment horizontal="center" wrapText="1"/>
    </xf>
    <xf numFmtId="0" fontId="53" fillId="2" borderId="91" xfId="0" applyFont="1" applyFill="1" applyBorder="1" applyAlignment="1">
      <alignment horizontal="center" wrapText="1"/>
    </xf>
    <xf numFmtId="0" fontId="33" fillId="7" borderId="69" xfId="0" applyFont="1" applyFill="1" applyBorder="1" applyAlignment="1">
      <alignment horizontal="center" vertical="center" wrapText="1"/>
    </xf>
    <xf numFmtId="0" fontId="33" fillId="7" borderId="84" xfId="0" applyFont="1" applyFill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wrapText="1"/>
    </xf>
    <xf numFmtId="0" fontId="6" fillId="2" borderId="91" xfId="0" applyFont="1" applyFill="1" applyBorder="1" applyAlignment="1">
      <alignment horizontal="center" wrapText="1"/>
    </xf>
    <xf numFmtId="0" fontId="45" fillId="7" borderId="70" xfId="0" applyFont="1" applyFill="1" applyBorder="1" applyAlignment="1">
      <alignment horizontal="center" wrapText="1"/>
    </xf>
    <xf numFmtId="0" fontId="32" fillId="7" borderId="81" xfId="0" applyFont="1" applyFill="1" applyBorder="1" applyAlignment="1">
      <alignment horizontal="center" wrapText="1"/>
    </xf>
    <xf numFmtId="0" fontId="32" fillId="7" borderId="65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4" fontId="25" fillId="0" borderId="44" xfId="0" applyNumberFormat="1" applyFont="1" applyFill="1" applyBorder="1" applyAlignment="1">
      <alignment horizontal="center" vertical="center" wrapText="1"/>
    </xf>
    <xf numFmtId="4" fontId="25" fillId="0" borderId="34" xfId="0" applyNumberFormat="1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vertical="center" wrapText="1"/>
    </xf>
    <xf numFmtId="0" fontId="49" fillId="4" borderId="52" xfId="0" applyFont="1" applyFill="1" applyBorder="1" applyAlignment="1">
      <alignment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 wrapText="1"/>
    </xf>
    <xf numFmtId="0" fontId="18" fillId="4" borderId="52" xfId="0" applyFont="1" applyFill="1" applyBorder="1" applyAlignment="1">
      <alignment horizontal="left" vertical="center" wrapText="1"/>
    </xf>
    <xf numFmtId="4" fontId="42" fillId="4" borderId="34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4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5" fillId="0" borderId="7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37" fillId="2" borderId="90" xfId="0" applyFont="1" applyFill="1" applyBorder="1" applyAlignment="1">
      <alignment vertical="center" wrapText="1"/>
    </xf>
    <xf numFmtId="0" fontId="37" fillId="2" borderId="91" xfId="0" applyFont="1" applyFill="1" applyBorder="1" applyAlignment="1">
      <alignment vertical="center" wrapText="1"/>
    </xf>
    <xf numFmtId="4" fontId="7" fillId="58" borderId="24" xfId="0" applyNumberFormat="1" applyFont="1" applyFill="1" applyBorder="1" applyAlignment="1">
      <alignment horizontal="center" vertical="center" wrapText="1"/>
    </xf>
    <xf numFmtId="4" fontId="7" fillId="58" borderId="34" xfId="0" applyNumberFormat="1" applyFont="1" applyFill="1" applyBorder="1" applyAlignment="1">
      <alignment horizontal="center" vertical="center" wrapText="1"/>
    </xf>
    <xf numFmtId="4" fontId="7" fillId="58" borderId="30" xfId="0" applyNumberFormat="1" applyFont="1" applyFill="1" applyBorder="1" applyAlignment="1">
      <alignment horizontal="center" vertical="center" wrapText="1"/>
    </xf>
    <xf numFmtId="4" fontId="17" fillId="0" borderId="39" xfId="0" applyNumberFormat="1" applyFont="1" applyFill="1" applyBorder="1" applyAlignment="1">
      <alignment horizontal="left" vertical="center" wrapText="1"/>
    </xf>
    <xf numFmtId="4" fontId="17" fillId="0" borderId="35" xfId="0" applyNumberFormat="1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 vertical="center" shrinkToFit="1"/>
    </xf>
    <xf numFmtId="4" fontId="16" fillId="0" borderId="40" xfId="0" applyNumberFormat="1" applyFont="1" applyFill="1" applyBorder="1" applyAlignment="1">
      <alignment horizontal="center" vertical="center" shrinkToFit="1"/>
    </xf>
    <xf numFmtId="4" fontId="2" fillId="58" borderId="24" xfId="0" applyNumberFormat="1" applyFont="1" applyFill="1" applyBorder="1" applyAlignment="1">
      <alignment horizontal="center" vertical="center" wrapText="1"/>
    </xf>
    <xf numFmtId="4" fontId="2" fillId="58" borderId="34" xfId="0" applyNumberFormat="1" applyFont="1" applyFill="1" applyBorder="1" applyAlignment="1">
      <alignment horizontal="center" vertical="center" wrapText="1"/>
    </xf>
    <xf numFmtId="4" fontId="2" fillId="58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" fontId="20" fillId="0" borderId="101" xfId="0" applyNumberFormat="1" applyFont="1" applyFill="1" applyBorder="1" applyAlignment="1">
      <alignment horizontal="center" vertical="center" wrapText="1"/>
    </xf>
    <xf numFmtId="4" fontId="20" fillId="0" borderId="38" xfId="0" applyNumberFormat="1" applyFont="1" applyFill="1" applyBorder="1" applyAlignment="1">
      <alignment horizontal="center" vertical="center" wrapText="1"/>
    </xf>
    <xf numFmtId="0" fontId="31" fillId="7" borderId="69" xfId="0" applyFont="1" applyFill="1" applyBorder="1" applyAlignment="1">
      <alignment horizontal="center" vertical="center" wrapText="1"/>
    </xf>
    <xf numFmtId="0" fontId="32" fillId="7" borderId="84" xfId="0" applyFont="1" applyFill="1" applyBorder="1" applyAlignment="1">
      <alignment horizontal="center" vertical="center" wrapText="1"/>
    </xf>
    <xf numFmtId="0" fontId="32" fillId="7" borderId="102" xfId="0" applyFont="1" applyFill="1" applyBorder="1" applyAlignment="1">
      <alignment horizontal="center" vertical="center" wrapText="1"/>
    </xf>
    <xf numFmtId="4" fontId="8" fillId="0" borderId="85" xfId="0" applyNumberFormat="1" applyFont="1" applyFill="1" applyBorder="1" applyAlignment="1">
      <alignment horizontal="center" vertical="center" wrapText="1"/>
    </xf>
    <xf numFmtId="4" fontId="8" fillId="0" borderId="86" xfId="0" applyNumberFormat="1" applyFont="1" applyFill="1" applyBorder="1" applyAlignment="1">
      <alignment horizontal="center" vertical="center" wrapText="1"/>
    </xf>
    <xf numFmtId="4" fontId="8" fillId="0" borderId="6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center" vertical="center" wrapText="1"/>
    </xf>
    <xf numFmtId="0" fontId="22" fillId="0" borderId="73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23" fillId="0" borderId="101" xfId="0" applyNumberFormat="1" applyFont="1" applyFill="1" applyBorder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 wrapText="1"/>
    </xf>
    <xf numFmtId="4" fontId="17" fillId="0" borderId="103" xfId="0" applyNumberFormat="1" applyFont="1" applyFill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left" vertical="center" wrapText="1"/>
    </xf>
    <xf numFmtId="4" fontId="17" fillId="0" borderId="104" xfId="0" applyNumberFormat="1" applyFont="1" applyFill="1" applyBorder="1" applyAlignment="1">
      <alignment horizontal="left" vertical="center" wrapText="1"/>
    </xf>
    <xf numFmtId="4" fontId="5" fillId="0" borderId="105" xfId="0" applyNumberFormat="1" applyFont="1" applyFill="1" applyBorder="1" applyAlignment="1">
      <alignment horizontal="center" vertical="center" wrapText="1"/>
    </xf>
    <xf numFmtId="4" fontId="5" fillId="0" borderId="88" xfId="0" applyNumberFormat="1" applyFont="1" applyFill="1" applyBorder="1" applyAlignment="1">
      <alignment horizontal="center" vertical="center" wrapText="1"/>
    </xf>
    <xf numFmtId="4" fontId="5" fillId="0" borderId="106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left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23" fillId="0" borderId="39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17" fillId="0" borderId="101" xfId="0" applyNumberFormat="1" applyFont="1" applyFill="1" applyBorder="1" applyAlignment="1">
      <alignment horizontal="center" vertical="center" wrapText="1"/>
    </xf>
    <xf numFmtId="4" fontId="17" fillId="0" borderId="38" xfId="0" applyNumberFormat="1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left" vertical="center" wrapText="1"/>
    </xf>
    <xf numFmtId="0" fontId="18" fillId="4" borderId="46" xfId="0" applyFont="1" applyFill="1" applyBorder="1" applyAlignment="1">
      <alignment horizontal="left" vertical="center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br 2" xfId="77"/>
    <cellStyle name="br 3" xfId="78"/>
    <cellStyle name="br 4" xfId="79"/>
    <cellStyle name="Calculation" xfId="80"/>
    <cellStyle name="Check Cell" xfId="81"/>
    <cellStyle name="col" xfId="82"/>
    <cellStyle name="col 2" xfId="83"/>
    <cellStyle name="col 3" xfId="84"/>
    <cellStyle name="col 4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te" xfId="95"/>
    <cellStyle name="Output" xfId="96"/>
    <cellStyle name="st18" xfId="97"/>
    <cellStyle name="style0" xfId="98"/>
    <cellStyle name="td" xfId="99"/>
    <cellStyle name="Title" xfId="100"/>
    <cellStyle name="Total" xfId="101"/>
    <cellStyle name="tr" xfId="102"/>
    <cellStyle name="tr 2" xfId="103"/>
    <cellStyle name="tr 3" xfId="104"/>
    <cellStyle name="tr 4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3 2" xfId="120"/>
    <cellStyle name="xl33 3" xfId="121"/>
    <cellStyle name="xl33 4" xfId="122"/>
    <cellStyle name="xl33 5" xfId="123"/>
    <cellStyle name="xl33 6" xfId="124"/>
    <cellStyle name="xl34" xfId="125"/>
    <cellStyle name="xl34 2" xfId="126"/>
    <cellStyle name="xl34 2 2" xfId="127"/>
    <cellStyle name="xl34 2 3" xfId="128"/>
    <cellStyle name="xl34 2 4" xfId="129"/>
    <cellStyle name="xl34 3" xfId="130"/>
    <cellStyle name="xl34 4" xfId="131"/>
    <cellStyle name="xl34 5" xfId="132"/>
    <cellStyle name="xl34 6" xfId="133"/>
    <cellStyle name="xl35" xfId="134"/>
    <cellStyle name="xl35 2" xfId="135"/>
    <cellStyle name="xl35 2 2" xfId="136"/>
    <cellStyle name="xl35 2 3" xfId="137"/>
    <cellStyle name="xl35 2 4" xfId="138"/>
    <cellStyle name="xl35 3" xfId="139"/>
    <cellStyle name="xl35 4" xfId="140"/>
    <cellStyle name="xl35 5" xfId="141"/>
    <cellStyle name="xl35 6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Акцент1" xfId="151"/>
    <cellStyle name="Акцент1 2" xfId="152"/>
    <cellStyle name="Акцент2" xfId="153"/>
    <cellStyle name="Акцент2 2" xfId="154"/>
    <cellStyle name="Акцент3" xfId="155"/>
    <cellStyle name="Акцент3 2" xfId="156"/>
    <cellStyle name="Акцент4" xfId="157"/>
    <cellStyle name="Акцент4 2" xfId="158"/>
    <cellStyle name="Акцент5" xfId="159"/>
    <cellStyle name="Акцент5 2" xfId="160"/>
    <cellStyle name="Акцент6" xfId="161"/>
    <cellStyle name="Акцент6 2" xfId="162"/>
    <cellStyle name="Ввод " xfId="163"/>
    <cellStyle name="Ввод  2" xfId="164"/>
    <cellStyle name="Вывод" xfId="165"/>
    <cellStyle name="Вывод 2" xfId="166"/>
    <cellStyle name="Вычисление" xfId="167"/>
    <cellStyle name="Вычисление 2" xfId="168"/>
    <cellStyle name="Currency" xfId="169"/>
    <cellStyle name="Currency [0]" xfId="170"/>
    <cellStyle name="Денежный 2" xfId="171"/>
    <cellStyle name="Заголовок 1" xfId="172"/>
    <cellStyle name="Заголовок 1 2" xfId="173"/>
    <cellStyle name="Заголовок 2" xfId="174"/>
    <cellStyle name="Заголовок 2 2" xfId="175"/>
    <cellStyle name="Заголовок 3" xfId="176"/>
    <cellStyle name="Заголовок 3 2" xfId="177"/>
    <cellStyle name="Заголовок 4" xfId="178"/>
    <cellStyle name="Заголовок 4 2" xfId="179"/>
    <cellStyle name="Итог" xfId="180"/>
    <cellStyle name="Итог 2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ейтральный" xfId="186"/>
    <cellStyle name="Нейтральный 2" xfId="187"/>
    <cellStyle name="Обычный 2" xfId="188"/>
    <cellStyle name="Обычный 2 2" xfId="189"/>
    <cellStyle name="Обычный 2 3" xfId="190"/>
    <cellStyle name="Обычный 2 4" xfId="191"/>
    <cellStyle name="Обычный 3" xfId="192"/>
    <cellStyle name="Обычный 4" xfId="193"/>
    <cellStyle name="Обычный 5" xfId="194"/>
    <cellStyle name="Обычный 6" xfId="195"/>
    <cellStyle name="Плохой" xfId="196"/>
    <cellStyle name="Плохой 2" xfId="197"/>
    <cellStyle name="Пояснение" xfId="198"/>
    <cellStyle name="Пояснение 2" xfId="199"/>
    <cellStyle name="Примечание" xfId="200"/>
    <cellStyle name="Примечание 2" xfId="201"/>
    <cellStyle name="Percent" xfId="202"/>
    <cellStyle name="Связанная ячейка" xfId="203"/>
    <cellStyle name="Связанная ячейка 2" xfId="204"/>
    <cellStyle name="Текст предупреждения" xfId="205"/>
    <cellStyle name="Текст предупреждения 2" xfId="206"/>
    <cellStyle name="Тысячи [0]_Лист1" xfId="207"/>
    <cellStyle name="Тысячи_Лист1" xfId="208"/>
    <cellStyle name="Comma" xfId="209"/>
    <cellStyle name="Comma [0]" xfId="210"/>
    <cellStyle name="Хороший" xfId="211"/>
    <cellStyle name="Хороший 2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519"/>
  <sheetViews>
    <sheetView tabSelected="1"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H135" sqref="H135:H139"/>
    </sheetView>
  </sheetViews>
  <sheetFormatPr defaultColWidth="8.875" defaultRowHeight="12.75"/>
  <cols>
    <col min="1" max="1" width="5.125" style="884" customWidth="1"/>
    <col min="2" max="2" width="61.75390625" style="1" customWidth="1"/>
    <col min="3" max="3" width="5.625" style="1" customWidth="1"/>
    <col min="4" max="5" width="4.625" style="885" customWidth="1"/>
    <col min="6" max="6" width="13.25390625" style="885" customWidth="1"/>
    <col min="7" max="7" width="6.125" style="885" customWidth="1"/>
    <col min="8" max="8" width="15.375" style="908" customWidth="1"/>
    <col min="9" max="9" width="15.25390625" style="879" customWidth="1"/>
    <col min="10" max="10" width="16.625" style="2" customWidth="1"/>
    <col min="11" max="11" width="16.125" style="2" customWidth="1"/>
    <col min="12" max="12" width="16.875" style="880" customWidth="1"/>
    <col min="13" max="13" width="16.25390625" style="2" customWidth="1"/>
    <col min="14" max="14" width="10.375" style="1" customWidth="1"/>
    <col min="15" max="15" width="13.75390625" style="1" customWidth="1"/>
    <col min="16" max="16" width="21.75390625" style="899" customWidth="1"/>
    <col min="17" max="17" width="8.875" style="1" customWidth="1"/>
    <col min="18" max="18" width="27.125" style="2" customWidth="1"/>
    <col min="19" max="16384" width="8.875" style="1" customWidth="1"/>
  </cols>
  <sheetData>
    <row r="1" spans="1:16" ht="15" customHeight="1">
      <c r="A1" s="1125" t="s">
        <v>0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</row>
    <row r="2" spans="1:16" ht="15" customHeight="1">
      <c r="A2" s="1125" t="s">
        <v>1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</row>
    <row r="3" spans="1:16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6" t="s">
        <v>2</v>
      </c>
    </row>
    <row r="4" spans="1:18" s="13" customFormat="1" ht="34.5" thickBo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8" t="s">
        <v>16</v>
      </c>
      <c r="O4" s="8" t="s">
        <v>17</v>
      </c>
      <c r="P4" s="12" t="s">
        <v>18</v>
      </c>
      <c r="R4" s="14"/>
    </row>
    <row r="5" spans="1:18" s="13" customFormat="1" ht="18" customHeight="1" thickBot="1">
      <c r="A5" s="930">
        <v>1</v>
      </c>
      <c r="B5" s="921" t="s">
        <v>19</v>
      </c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8"/>
      <c r="R5" s="14"/>
    </row>
    <row r="6" spans="1:18" s="13" customFormat="1" ht="17.25" customHeight="1" thickBot="1">
      <c r="A6" s="968"/>
      <c r="B6" s="15" t="s">
        <v>20</v>
      </c>
      <c r="C6" s="16" t="s">
        <v>21</v>
      </c>
      <c r="D6" s="16" t="s">
        <v>22</v>
      </c>
      <c r="E6" s="16" t="s">
        <v>23</v>
      </c>
      <c r="F6" s="17" t="s">
        <v>24</v>
      </c>
      <c r="G6" s="16" t="s">
        <v>21</v>
      </c>
      <c r="H6" s="18">
        <f>SUM(H7:H17)</f>
        <v>25685938</v>
      </c>
      <c r="I6" s="19">
        <f>SUM(I8:I17)</f>
        <v>25685938</v>
      </c>
      <c r="J6" s="20">
        <f>SUM(J8:J17)</f>
        <v>287643.5</v>
      </c>
      <c r="K6" s="20">
        <f>SUM(K8:K17)</f>
        <v>25340823.13</v>
      </c>
      <c r="L6" s="21">
        <f>SUM(L8:L17)</f>
        <v>25628466.63</v>
      </c>
      <c r="M6" s="20">
        <f>SUM(M8:M17)</f>
        <v>25628466.63</v>
      </c>
      <c r="N6" s="20">
        <f aca="true" t="shared" si="0" ref="N6:N17">(J6+K6)/I6*100</f>
        <v>99.77625356722422</v>
      </c>
      <c r="O6" s="20">
        <f>J6+K6-M6</f>
        <v>0</v>
      </c>
      <c r="P6" s="22"/>
      <c r="R6" s="14">
        <f>J6-O6</f>
        <v>287643.5</v>
      </c>
    </row>
    <row r="7" spans="1:18" s="13" customFormat="1" ht="17.25" customHeight="1" thickBot="1">
      <c r="A7" s="968"/>
      <c r="B7" s="23" t="s">
        <v>25</v>
      </c>
      <c r="C7" s="24" t="s">
        <v>21</v>
      </c>
      <c r="D7" s="25" t="s">
        <v>26</v>
      </c>
      <c r="E7" s="25" t="s">
        <v>26</v>
      </c>
      <c r="F7" s="26" t="s">
        <v>27</v>
      </c>
      <c r="G7" s="26" t="s">
        <v>28</v>
      </c>
      <c r="H7" s="27">
        <v>720000</v>
      </c>
      <c r="I7" s="27">
        <f>SUM(I10:I15)</f>
        <v>720000</v>
      </c>
      <c r="J7" s="27">
        <f>SUM(J10:J15)</f>
        <v>285498.5</v>
      </c>
      <c r="K7" s="27">
        <f>SUM(K10:K15)</f>
        <v>434501.5</v>
      </c>
      <c r="L7" s="27">
        <f>SUM(L10:L15)</f>
        <v>720000</v>
      </c>
      <c r="M7" s="27">
        <f>SUM(M10:M15)</f>
        <v>720000</v>
      </c>
      <c r="N7" s="28">
        <f t="shared" si="0"/>
        <v>100</v>
      </c>
      <c r="O7" s="29">
        <f aca="true" t="shared" si="1" ref="O7:O16">J7+K7-M7</f>
        <v>0</v>
      </c>
      <c r="P7" s="30"/>
      <c r="R7" s="14"/>
    </row>
    <row r="8" spans="1:18" s="13" customFormat="1" ht="12.75" thickTop="1">
      <c r="A8" s="968"/>
      <c r="B8" s="1054" t="s">
        <v>29</v>
      </c>
      <c r="C8" s="31">
        <v>903</v>
      </c>
      <c r="D8" s="32" t="s">
        <v>22</v>
      </c>
      <c r="E8" s="32" t="s">
        <v>23</v>
      </c>
      <c r="F8" s="32" t="s">
        <v>30</v>
      </c>
      <c r="G8" s="32" t="s">
        <v>31</v>
      </c>
      <c r="H8" s="1043">
        <v>24965938</v>
      </c>
      <c r="I8" s="33">
        <v>11227000</v>
      </c>
      <c r="J8" s="34">
        <v>0</v>
      </c>
      <c r="K8" s="34">
        <v>11226671.01</v>
      </c>
      <c r="L8" s="35">
        <v>11226671.01</v>
      </c>
      <c r="M8" s="34">
        <v>11226671.01</v>
      </c>
      <c r="N8" s="34">
        <f t="shared" si="0"/>
        <v>99.99706965351385</v>
      </c>
      <c r="O8" s="34">
        <f t="shared" si="1"/>
        <v>0</v>
      </c>
      <c r="P8" s="1126"/>
      <c r="R8" s="14"/>
    </row>
    <row r="9" spans="1:18" s="13" customFormat="1" ht="12.75" thickBot="1">
      <c r="A9" s="968"/>
      <c r="B9" s="1055"/>
      <c r="C9" s="36">
        <v>902</v>
      </c>
      <c r="D9" s="37" t="s">
        <v>22</v>
      </c>
      <c r="E9" s="37" t="s">
        <v>23</v>
      </c>
      <c r="F9" s="37" t="s">
        <v>30</v>
      </c>
      <c r="G9" s="37" t="s">
        <v>31</v>
      </c>
      <c r="H9" s="1044"/>
      <c r="I9" s="38">
        <v>13440841</v>
      </c>
      <c r="J9" s="39">
        <v>0</v>
      </c>
      <c r="K9" s="40">
        <v>13383698.62</v>
      </c>
      <c r="L9" s="41">
        <v>13383698.62</v>
      </c>
      <c r="M9" s="39">
        <v>13383698.62</v>
      </c>
      <c r="N9" s="39">
        <f t="shared" si="0"/>
        <v>99.57486008501996</v>
      </c>
      <c r="O9" s="39">
        <f t="shared" si="1"/>
        <v>0</v>
      </c>
      <c r="P9" s="1127"/>
      <c r="R9" s="14"/>
    </row>
    <row r="10" spans="1:18" s="13" customFormat="1" ht="9.75" customHeight="1" thickTop="1">
      <c r="A10" s="968"/>
      <c r="B10" s="1128" t="s">
        <v>32</v>
      </c>
      <c r="C10" s="42">
        <v>902</v>
      </c>
      <c r="D10" s="43" t="s">
        <v>23</v>
      </c>
      <c r="E10" s="43" t="s">
        <v>22</v>
      </c>
      <c r="F10" s="43" t="s">
        <v>27</v>
      </c>
      <c r="G10" s="43" t="s">
        <v>28</v>
      </c>
      <c r="H10" s="1044"/>
      <c r="I10" s="29">
        <v>131430</v>
      </c>
      <c r="J10" s="44">
        <v>56928.5</v>
      </c>
      <c r="K10" s="44">
        <v>74501.5</v>
      </c>
      <c r="L10" s="29">
        <v>131430</v>
      </c>
      <c r="M10" s="29">
        <v>131430</v>
      </c>
      <c r="N10" s="45">
        <f t="shared" si="0"/>
        <v>100</v>
      </c>
      <c r="O10" s="29">
        <f t="shared" si="1"/>
        <v>0</v>
      </c>
      <c r="P10" s="46"/>
      <c r="R10" s="14"/>
    </row>
    <row r="11" spans="1:18" s="13" customFormat="1" ht="12.75" customHeight="1">
      <c r="A11" s="968"/>
      <c r="B11" s="1047"/>
      <c r="C11" s="47">
        <v>903</v>
      </c>
      <c r="D11" s="48" t="s">
        <v>23</v>
      </c>
      <c r="E11" s="48" t="s">
        <v>22</v>
      </c>
      <c r="F11" s="48" t="s">
        <v>27</v>
      </c>
      <c r="G11" s="48" t="s">
        <v>28</v>
      </c>
      <c r="H11" s="1044"/>
      <c r="I11" s="49">
        <v>271570</v>
      </c>
      <c r="J11" s="50">
        <v>68570</v>
      </c>
      <c r="K11" s="50">
        <v>203000</v>
      </c>
      <c r="L11" s="49">
        <v>271570</v>
      </c>
      <c r="M11" s="49">
        <v>271570</v>
      </c>
      <c r="N11" s="50">
        <f t="shared" si="0"/>
        <v>100</v>
      </c>
      <c r="O11" s="49">
        <f t="shared" si="1"/>
        <v>0</v>
      </c>
      <c r="P11" s="46"/>
      <c r="R11" s="14"/>
    </row>
    <row r="12" spans="1:18" s="13" customFormat="1" ht="12.75" customHeight="1">
      <c r="A12" s="968"/>
      <c r="B12" s="1047"/>
      <c r="C12" s="47">
        <v>904</v>
      </c>
      <c r="D12" s="48" t="s">
        <v>23</v>
      </c>
      <c r="E12" s="48" t="s">
        <v>22</v>
      </c>
      <c r="F12" s="48" t="s">
        <v>27</v>
      </c>
      <c r="G12" s="48" t="s">
        <v>28</v>
      </c>
      <c r="H12" s="1044"/>
      <c r="I12" s="49">
        <v>142000</v>
      </c>
      <c r="J12" s="50">
        <v>40000</v>
      </c>
      <c r="K12" s="50">
        <v>102000</v>
      </c>
      <c r="L12" s="49">
        <v>142000</v>
      </c>
      <c r="M12" s="49">
        <v>142000</v>
      </c>
      <c r="N12" s="50">
        <f t="shared" si="0"/>
        <v>100</v>
      </c>
      <c r="O12" s="49">
        <f t="shared" si="1"/>
        <v>0</v>
      </c>
      <c r="P12" s="46"/>
      <c r="R12" s="14"/>
    </row>
    <row r="13" spans="1:18" s="13" customFormat="1" ht="12.75" customHeight="1">
      <c r="A13" s="968"/>
      <c r="B13" s="1047"/>
      <c r="C13" s="47">
        <v>905</v>
      </c>
      <c r="D13" s="48" t="s">
        <v>33</v>
      </c>
      <c r="E13" s="48" t="s">
        <v>33</v>
      </c>
      <c r="F13" s="48" t="s">
        <v>27</v>
      </c>
      <c r="G13" s="48" t="s">
        <v>28</v>
      </c>
      <c r="H13" s="1044"/>
      <c r="I13" s="49">
        <v>40000</v>
      </c>
      <c r="J13" s="50">
        <v>40000</v>
      </c>
      <c r="K13" s="50">
        <v>0</v>
      </c>
      <c r="L13" s="49">
        <v>40000</v>
      </c>
      <c r="M13" s="49">
        <v>40000</v>
      </c>
      <c r="N13" s="50">
        <f t="shared" si="0"/>
        <v>100</v>
      </c>
      <c r="O13" s="49">
        <f t="shared" si="1"/>
        <v>0</v>
      </c>
      <c r="P13" s="46"/>
      <c r="R13" s="14"/>
    </row>
    <row r="14" spans="1:18" s="13" customFormat="1" ht="12.75" customHeight="1">
      <c r="A14" s="968"/>
      <c r="B14" s="1047"/>
      <c r="C14" s="47">
        <v>906</v>
      </c>
      <c r="D14" s="48" t="s">
        <v>34</v>
      </c>
      <c r="E14" s="48" t="s">
        <v>35</v>
      </c>
      <c r="F14" s="48" t="s">
        <v>27</v>
      </c>
      <c r="G14" s="48" t="s">
        <v>28</v>
      </c>
      <c r="H14" s="1044"/>
      <c r="I14" s="49">
        <v>95000</v>
      </c>
      <c r="J14" s="50">
        <v>40000</v>
      </c>
      <c r="K14" s="50">
        <v>55000</v>
      </c>
      <c r="L14" s="49">
        <v>95000</v>
      </c>
      <c r="M14" s="49">
        <v>95000</v>
      </c>
      <c r="N14" s="50">
        <f t="shared" si="0"/>
        <v>100</v>
      </c>
      <c r="O14" s="49">
        <f t="shared" si="1"/>
        <v>0</v>
      </c>
      <c r="P14" s="51"/>
      <c r="R14" s="14"/>
    </row>
    <row r="15" spans="1:18" s="13" customFormat="1" ht="13.5" customHeight="1" thickBot="1">
      <c r="A15" s="968"/>
      <c r="B15" s="1129"/>
      <c r="C15" s="52">
        <v>907</v>
      </c>
      <c r="D15" s="53" t="s">
        <v>36</v>
      </c>
      <c r="E15" s="53" t="s">
        <v>37</v>
      </c>
      <c r="F15" s="53" t="s">
        <v>27</v>
      </c>
      <c r="G15" s="53" t="s">
        <v>28</v>
      </c>
      <c r="H15" s="1044"/>
      <c r="I15" s="54">
        <v>40000</v>
      </c>
      <c r="J15" s="55">
        <v>40000</v>
      </c>
      <c r="K15" s="55">
        <v>0</v>
      </c>
      <c r="L15" s="54">
        <v>40000</v>
      </c>
      <c r="M15" s="54">
        <v>40000</v>
      </c>
      <c r="N15" s="28">
        <f t="shared" si="0"/>
        <v>100</v>
      </c>
      <c r="O15" s="54">
        <f t="shared" si="1"/>
        <v>0</v>
      </c>
      <c r="P15" s="56"/>
      <c r="R15" s="14"/>
    </row>
    <row r="16" spans="1:18" s="13" customFormat="1" ht="21" customHeight="1" thickTop="1">
      <c r="A16" s="968"/>
      <c r="B16" s="1054" t="s">
        <v>38</v>
      </c>
      <c r="C16" s="57">
        <v>903</v>
      </c>
      <c r="D16" s="58" t="s">
        <v>23</v>
      </c>
      <c r="E16" s="58" t="s">
        <v>39</v>
      </c>
      <c r="F16" s="58" t="s">
        <v>40</v>
      </c>
      <c r="G16" s="58" t="s">
        <v>28</v>
      </c>
      <c r="H16" s="1044"/>
      <c r="I16" s="59">
        <v>2145</v>
      </c>
      <c r="J16" s="60">
        <v>2145</v>
      </c>
      <c r="K16" s="60">
        <v>0</v>
      </c>
      <c r="L16" s="61">
        <v>2145</v>
      </c>
      <c r="M16" s="60">
        <v>2145</v>
      </c>
      <c r="N16" s="60">
        <f t="shared" si="0"/>
        <v>100</v>
      </c>
      <c r="O16" s="60">
        <f t="shared" si="1"/>
        <v>0</v>
      </c>
      <c r="P16" s="62"/>
      <c r="R16" s="14"/>
    </row>
    <row r="17" spans="1:18" s="70" customFormat="1" ht="25.5" customHeight="1" thickBot="1">
      <c r="A17" s="976"/>
      <c r="B17" s="957"/>
      <c r="C17" s="63">
        <v>903</v>
      </c>
      <c r="D17" s="64" t="s">
        <v>23</v>
      </c>
      <c r="E17" s="64" t="s">
        <v>39</v>
      </c>
      <c r="F17" s="64" t="s">
        <v>41</v>
      </c>
      <c r="G17" s="64" t="s">
        <v>28</v>
      </c>
      <c r="H17" s="1051"/>
      <c r="I17" s="65">
        <v>295952</v>
      </c>
      <c r="J17" s="66">
        <v>0</v>
      </c>
      <c r="K17" s="66">
        <v>295952</v>
      </c>
      <c r="L17" s="67">
        <v>295952</v>
      </c>
      <c r="M17" s="68">
        <v>295952</v>
      </c>
      <c r="N17" s="66">
        <f t="shared" si="0"/>
        <v>100</v>
      </c>
      <c r="O17" s="66">
        <f>J17+K17-M17</f>
        <v>0</v>
      </c>
      <c r="P17" s="69"/>
      <c r="R17" s="71"/>
    </row>
    <row r="18" spans="1:18" s="70" customFormat="1" ht="15" customHeight="1" thickBot="1">
      <c r="A18" s="930">
        <v>2</v>
      </c>
      <c r="B18" s="921" t="s">
        <v>42</v>
      </c>
      <c r="C18" s="1027"/>
      <c r="D18" s="1027"/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8"/>
      <c r="R18" s="71"/>
    </row>
    <row r="19" spans="1:18" s="13" customFormat="1" ht="12.75" customHeight="1" thickBot="1">
      <c r="A19" s="968"/>
      <c r="B19" s="72" t="s">
        <v>43</v>
      </c>
      <c r="C19" s="16">
        <v>902</v>
      </c>
      <c r="D19" s="16" t="s">
        <v>26</v>
      </c>
      <c r="E19" s="16" t="s">
        <v>26</v>
      </c>
      <c r="F19" s="17" t="s">
        <v>44</v>
      </c>
      <c r="G19" s="16" t="s">
        <v>21</v>
      </c>
      <c r="H19" s="18">
        <f>H20+H29+H30+H31+H35+H37</f>
        <v>11649722.870000001</v>
      </c>
      <c r="I19" s="19">
        <f>SUM(I31:I37)+I20</f>
        <v>11649722.870000001</v>
      </c>
      <c r="J19" s="20">
        <f>SUM(J31:J37)+J20</f>
        <v>2759334.35</v>
      </c>
      <c r="K19" s="20">
        <f>SUM(K31:K37)+K20</f>
        <v>8617089.83</v>
      </c>
      <c r="L19" s="21">
        <f>SUM(L31:L37)+L20</f>
        <v>11376543.18</v>
      </c>
      <c r="M19" s="20">
        <f>SUM(M31:M37)+M20</f>
        <v>11376543.18</v>
      </c>
      <c r="N19" s="20">
        <f>(J19+K19)/I19*100</f>
        <v>97.65403269202402</v>
      </c>
      <c r="O19" s="20">
        <f aca="true" t="shared" si="2" ref="O19:O32">J19+K19-M19</f>
        <v>-119</v>
      </c>
      <c r="P19" s="73"/>
      <c r="R19" s="14">
        <f>J19-O19</f>
        <v>2759453.35</v>
      </c>
    </row>
    <row r="20" spans="1:18" s="13" customFormat="1" ht="12.75" customHeight="1">
      <c r="A20" s="968"/>
      <c r="B20" s="942" t="s">
        <v>45</v>
      </c>
      <c r="C20" s="74">
        <v>902</v>
      </c>
      <c r="D20" s="75" t="s">
        <v>46</v>
      </c>
      <c r="E20" s="75" t="s">
        <v>35</v>
      </c>
      <c r="F20" s="76" t="s">
        <v>47</v>
      </c>
      <c r="G20" s="76" t="s">
        <v>21</v>
      </c>
      <c r="H20" s="1017">
        <v>9944026.73</v>
      </c>
      <c r="I20" s="77">
        <f>SUM(I21:I30)</f>
        <v>10662701.83</v>
      </c>
      <c r="J20" s="78">
        <f>SUM(J21:J30)</f>
        <v>2524279.5100000002</v>
      </c>
      <c r="K20" s="78">
        <f>SUM(K21:K30)</f>
        <v>8068234.4799999995</v>
      </c>
      <c r="L20" s="79">
        <f>SUM(L21:L30)</f>
        <v>10592632.99</v>
      </c>
      <c r="M20" s="78">
        <f>SUM(M21:M30)</f>
        <v>10592632.99</v>
      </c>
      <c r="N20" s="80">
        <v>100</v>
      </c>
      <c r="O20" s="81">
        <f t="shared" si="2"/>
        <v>-119</v>
      </c>
      <c r="P20" s="82"/>
      <c r="R20" s="14"/>
    </row>
    <row r="21" spans="1:18" s="13" customFormat="1" ht="12.75" customHeight="1">
      <c r="A21" s="968"/>
      <c r="B21" s="1041"/>
      <c r="C21" s="83">
        <v>902</v>
      </c>
      <c r="D21" s="84" t="s">
        <v>46</v>
      </c>
      <c r="E21" s="84" t="s">
        <v>35</v>
      </c>
      <c r="F21" s="84" t="s">
        <v>48</v>
      </c>
      <c r="G21" s="84" t="s">
        <v>21</v>
      </c>
      <c r="H21" s="1017"/>
      <c r="I21" s="59">
        <v>2027198.98</v>
      </c>
      <c r="J21" s="85">
        <v>2027113.98</v>
      </c>
      <c r="K21" s="85">
        <v>0</v>
      </c>
      <c r="L21" s="86">
        <v>2027113.98</v>
      </c>
      <c r="M21" s="85">
        <v>2027113.98</v>
      </c>
      <c r="N21" s="87">
        <f aca="true" t="shared" si="3" ref="N21:N37">(J21+K21)/I21*100</f>
        <v>99.99580702235752</v>
      </c>
      <c r="O21" s="60">
        <f t="shared" si="2"/>
        <v>0</v>
      </c>
      <c r="P21" s="88"/>
      <c r="R21" s="14"/>
    </row>
    <row r="22" spans="1:18" s="13" customFormat="1" ht="12.75" customHeight="1">
      <c r="A22" s="968"/>
      <c r="B22" s="1083"/>
      <c r="C22" s="83">
        <v>902</v>
      </c>
      <c r="D22" s="84" t="s">
        <v>46</v>
      </c>
      <c r="E22" s="84" t="s">
        <v>35</v>
      </c>
      <c r="F22" s="84" t="s">
        <v>49</v>
      </c>
      <c r="G22" s="89" t="s">
        <v>50</v>
      </c>
      <c r="H22" s="1017"/>
      <c r="I22" s="59">
        <v>6075615.16</v>
      </c>
      <c r="J22" s="87">
        <v>0</v>
      </c>
      <c r="K22" s="87">
        <v>6034022.07</v>
      </c>
      <c r="L22" s="90">
        <v>6034022.07</v>
      </c>
      <c r="M22" s="87">
        <v>6034022.07</v>
      </c>
      <c r="N22" s="87">
        <f t="shared" si="3"/>
        <v>99.31540940456802</v>
      </c>
      <c r="O22" s="60">
        <f t="shared" si="2"/>
        <v>0</v>
      </c>
      <c r="P22" s="88"/>
      <c r="R22" s="14"/>
    </row>
    <row r="23" spans="1:18" s="13" customFormat="1" ht="12.75" customHeight="1">
      <c r="A23" s="968"/>
      <c r="B23" s="1083"/>
      <c r="C23" s="83">
        <v>902</v>
      </c>
      <c r="D23" s="84" t="s">
        <v>46</v>
      </c>
      <c r="E23" s="84" t="s">
        <v>35</v>
      </c>
      <c r="F23" s="84" t="s">
        <v>49</v>
      </c>
      <c r="G23" s="89" t="s">
        <v>28</v>
      </c>
      <c r="H23" s="1017"/>
      <c r="I23" s="59">
        <v>601623</v>
      </c>
      <c r="J23" s="87">
        <v>0</v>
      </c>
      <c r="K23" s="87">
        <v>577994.44</v>
      </c>
      <c r="L23" s="90">
        <v>577994.44</v>
      </c>
      <c r="M23" s="87">
        <v>577994.44</v>
      </c>
      <c r="N23" s="87">
        <f t="shared" si="3"/>
        <v>96.0725304717406</v>
      </c>
      <c r="O23" s="60">
        <f t="shared" si="2"/>
        <v>0</v>
      </c>
      <c r="P23" s="88"/>
      <c r="R23" s="14"/>
    </row>
    <row r="24" spans="1:18" s="13" customFormat="1" ht="12.75" customHeight="1">
      <c r="A24" s="968"/>
      <c r="B24" s="1083"/>
      <c r="C24" s="83">
        <v>902</v>
      </c>
      <c r="D24" s="84" t="s">
        <v>46</v>
      </c>
      <c r="E24" s="84" t="s">
        <v>35</v>
      </c>
      <c r="F24" s="84" t="s">
        <v>49</v>
      </c>
      <c r="G24" s="89" t="s">
        <v>51</v>
      </c>
      <c r="H24" s="1017"/>
      <c r="I24" s="59">
        <v>20000</v>
      </c>
      <c r="J24" s="87">
        <v>0</v>
      </c>
      <c r="K24" s="87">
        <v>19467.93</v>
      </c>
      <c r="L24" s="90">
        <v>19467.93</v>
      </c>
      <c r="M24" s="87">
        <v>19467.93</v>
      </c>
      <c r="N24" s="87">
        <f>(J24+K24)/I24*100</f>
        <v>97.33965</v>
      </c>
      <c r="O24" s="60">
        <f t="shared" si="2"/>
        <v>0</v>
      </c>
      <c r="P24" s="88"/>
      <c r="R24" s="14"/>
    </row>
    <row r="25" spans="1:18" s="13" customFormat="1" ht="12.75" customHeight="1">
      <c r="A25" s="968"/>
      <c r="B25" s="1083"/>
      <c r="C25" s="91">
        <v>902</v>
      </c>
      <c r="D25" s="89" t="s">
        <v>46</v>
      </c>
      <c r="E25" s="89" t="s">
        <v>35</v>
      </c>
      <c r="F25" s="89" t="s">
        <v>49</v>
      </c>
      <c r="G25" s="89" t="s">
        <v>52</v>
      </c>
      <c r="H25" s="1017"/>
      <c r="I25" s="59">
        <v>138878.2</v>
      </c>
      <c r="J25" s="87">
        <v>0</v>
      </c>
      <c r="K25" s="87">
        <v>134549.08</v>
      </c>
      <c r="L25" s="90">
        <v>134668.08</v>
      </c>
      <c r="M25" s="87">
        <v>134668.08</v>
      </c>
      <c r="N25" s="87">
        <f>(J25+K25)/I25*100</f>
        <v>96.88279369980312</v>
      </c>
      <c r="O25" s="60">
        <f>J25+K25-M25</f>
        <v>-119</v>
      </c>
      <c r="P25" s="82"/>
      <c r="R25" s="14"/>
    </row>
    <row r="26" spans="1:18" s="13" customFormat="1" ht="12.75" customHeight="1">
      <c r="A26" s="968"/>
      <c r="B26" s="1083"/>
      <c r="C26" s="91">
        <v>902</v>
      </c>
      <c r="D26" s="89" t="s">
        <v>46</v>
      </c>
      <c r="E26" s="89" t="s">
        <v>35</v>
      </c>
      <c r="F26" s="89" t="s">
        <v>53</v>
      </c>
      <c r="G26" s="75" t="s">
        <v>50</v>
      </c>
      <c r="H26" s="1017"/>
      <c r="I26" s="92">
        <v>867468.42</v>
      </c>
      <c r="J26" s="78">
        <v>38003.21</v>
      </c>
      <c r="K26" s="78">
        <v>829465.21</v>
      </c>
      <c r="L26" s="79">
        <v>867468.42</v>
      </c>
      <c r="M26" s="78">
        <v>867468.42</v>
      </c>
      <c r="N26" s="78">
        <f>(J26+K26)/I26*100</f>
        <v>99.99999999999999</v>
      </c>
      <c r="O26" s="93">
        <f>J26+K26-M26</f>
        <v>0</v>
      </c>
      <c r="P26" s="82"/>
      <c r="R26" s="14"/>
    </row>
    <row r="27" spans="1:18" s="13" customFormat="1" ht="12.75" customHeight="1">
      <c r="A27" s="968"/>
      <c r="B27" s="1083"/>
      <c r="C27" s="91">
        <v>902</v>
      </c>
      <c r="D27" s="89" t="s">
        <v>46</v>
      </c>
      <c r="E27" s="89" t="s">
        <v>35</v>
      </c>
      <c r="F27" s="89" t="s">
        <v>53</v>
      </c>
      <c r="G27" s="84" t="s">
        <v>28</v>
      </c>
      <c r="H27" s="1017"/>
      <c r="I27" s="94">
        <v>180233</v>
      </c>
      <c r="J27" s="85">
        <v>95369</v>
      </c>
      <c r="K27" s="85">
        <v>84864</v>
      </c>
      <c r="L27" s="86">
        <v>180233</v>
      </c>
      <c r="M27" s="85">
        <v>180233</v>
      </c>
      <c r="N27" s="85">
        <f>(J27+K27)/I27*100</f>
        <v>100</v>
      </c>
      <c r="O27" s="95">
        <f>J27+K27-M27</f>
        <v>0</v>
      </c>
      <c r="P27" s="96"/>
      <c r="R27" s="14"/>
    </row>
    <row r="28" spans="1:18" s="13" customFormat="1" ht="12.75" customHeight="1" thickBot="1">
      <c r="A28" s="968"/>
      <c r="B28" s="1083"/>
      <c r="C28" s="36">
        <v>902</v>
      </c>
      <c r="D28" s="37" t="s">
        <v>46</v>
      </c>
      <c r="E28" s="37" t="s">
        <v>35</v>
      </c>
      <c r="F28" s="89" t="s">
        <v>53</v>
      </c>
      <c r="G28" s="37" t="s">
        <v>52</v>
      </c>
      <c r="H28" s="1017"/>
      <c r="I28" s="97">
        <v>33009.97</v>
      </c>
      <c r="J28" s="39">
        <v>5571.62</v>
      </c>
      <c r="K28" s="39">
        <v>27438.35</v>
      </c>
      <c r="L28" s="41">
        <v>33009.97</v>
      </c>
      <c r="M28" s="39">
        <v>33009.97</v>
      </c>
      <c r="N28" s="39">
        <f t="shared" si="3"/>
        <v>100</v>
      </c>
      <c r="O28" s="98">
        <f t="shared" si="2"/>
        <v>0</v>
      </c>
      <c r="P28" s="99"/>
      <c r="R28" s="14"/>
    </row>
    <row r="29" spans="1:18" s="13" customFormat="1" ht="12.75" customHeight="1" thickTop="1">
      <c r="A29" s="968"/>
      <c r="B29" s="100" t="s">
        <v>54</v>
      </c>
      <c r="C29" s="42">
        <v>902</v>
      </c>
      <c r="D29" s="43" t="s">
        <v>46</v>
      </c>
      <c r="E29" s="43" t="s">
        <v>35</v>
      </c>
      <c r="F29" s="101" t="s">
        <v>55</v>
      </c>
      <c r="G29" s="101" t="s">
        <v>28</v>
      </c>
      <c r="H29" s="102">
        <v>358221.7</v>
      </c>
      <c r="I29" s="103">
        <v>358221.7</v>
      </c>
      <c r="J29" s="104">
        <v>358221.7</v>
      </c>
      <c r="K29" s="104">
        <v>0</v>
      </c>
      <c r="L29" s="104">
        <v>358221.7</v>
      </c>
      <c r="M29" s="104">
        <v>358221.7</v>
      </c>
      <c r="N29" s="44">
        <f t="shared" si="3"/>
        <v>100</v>
      </c>
      <c r="O29" s="29">
        <f t="shared" si="2"/>
        <v>0</v>
      </c>
      <c r="P29" s="46"/>
      <c r="R29" s="14"/>
    </row>
    <row r="30" spans="1:18" s="13" customFormat="1" ht="24" customHeight="1" thickBot="1">
      <c r="A30" s="968"/>
      <c r="B30" s="105" t="s">
        <v>56</v>
      </c>
      <c r="C30" s="106">
        <v>902</v>
      </c>
      <c r="D30" s="107" t="s">
        <v>46</v>
      </c>
      <c r="E30" s="107" t="s">
        <v>35</v>
      </c>
      <c r="F30" s="107" t="s">
        <v>57</v>
      </c>
      <c r="G30" s="107" t="s">
        <v>28</v>
      </c>
      <c r="H30" s="108">
        <v>360453.4</v>
      </c>
      <c r="I30" s="97">
        <v>360453.4</v>
      </c>
      <c r="J30" s="98">
        <v>0</v>
      </c>
      <c r="K30" s="98">
        <v>360433.4</v>
      </c>
      <c r="L30" s="109">
        <v>360433.4</v>
      </c>
      <c r="M30" s="98">
        <v>360433.4</v>
      </c>
      <c r="N30" s="98">
        <f t="shared" si="3"/>
        <v>99.99445143255689</v>
      </c>
      <c r="O30" s="98">
        <f t="shared" si="2"/>
        <v>0</v>
      </c>
      <c r="P30" s="110"/>
      <c r="R30" s="14"/>
    </row>
    <row r="31" spans="1:18" s="13" customFormat="1" ht="12.75" customHeight="1" thickTop="1">
      <c r="A31" s="968"/>
      <c r="B31" s="1040" t="s">
        <v>58</v>
      </c>
      <c r="C31" s="57">
        <v>902</v>
      </c>
      <c r="D31" s="58" t="s">
        <v>46</v>
      </c>
      <c r="E31" s="58" t="s">
        <v>35</v>
      </c>
      <c r="F31" s="111" t="s">
        <v>59</v>
      </c>
      <c r="G31" s="111" t="s">
        <v>28</v>
      </c>
      <c r="H31" s="1043">
        <v>704096.04</v>
      </c>
      <c r="I31" s="112">
        <v>41554.84</v>
      </c>
      <c r="J31" s="113">
        <v>41554.84</v>
      </c>
      <c r="K31" s="113">
        <v>0</v>
      </c>
      <c r="L31" s="114">
        <v>41554.84</v>
      </c>
      <c r="M31" s="113">
        <v>41554.84</v>
      </c>
      <c r="N31" s="34">
        <f t="shared" si="3"/>
        <v>100</v>
      </c>
      <c r="O31" s="113">
        <f t="shared" si="2"/>
        <v>0</v>
      </c>
      <c r="P31" s="115"/>
      <c r="R31" s="14"/>
    </row>
    <row r="32" spans="1:18" s="13" customFormat="1" ht="13.5" customHeight="1" thickBot="1">
      <c r="A32" s="968"/>
      <c r="B32" s="1042"/>
      <c r="C32" s="116">
        <v>902</v>
      </c>
      <c r="D32" s="117" t="s">
        <v>46</v>
      </c>
      <c r="E32" s="117" t="s">
        <v>35</v>
      </c>
      <c r="F32" s="37" t="s">
        <v>60</v>
      </c>
      <c r="G32" s="37" t="s">
        <v>28</v>
      </c>
      <c r="H32" s="1044"/>
      <c r="I32" s="97">
        <v>68106.58</v>
      </c>
      <c r="J32" s="118">
        <v>0</v>
      </c>
      <c r="K32" s="118">
        <v>68086.58</v>
      </c>
      <c r="L32" s="119">
        <v>68086.58</v>
      </c>
      <c r="M32" s="118">
        <v>68086.58</v>
      </c>
      <c r="N32" s="85">
        <f t="shared" si="3"/>
        <v>99.9706342617703</v>
      </c>
      <c r="O32" s="118">
        <f t="shared" si="2"/>
        <v>0</v>
      </c>
      <c r="P32" s="120"/>
      <c r="R32" s="14"/>
    </row>
    <row r="33" spans="1:18" s="13" customFormat="1" ht="13.5" customHeight="1" thickTop="1">
      <c r="A33" s="968"/>
      <c r="B33" s="100" t="s">
        <v>61</v>
      </c>
      <c r="C33" s="121">
        <v>902</v>
      </c>
      <c r="D33" s="122" t="s">
        <v>46</v>
      </c>
      <c r="E33" s="122" t="s">
        <v>35</v>
      </c>
      <c r="F33" s="122" t="s">
        <v>62</v>
      </c>
      <c r="G33" s="122" t="s">
        <v>28</v>
      </c>
      <c r="H33" s="1044"/>
      <c r="I33" s="123">
        <v>194553.37</v>
      </c>
      <c r="J33" s="123">
        <v>193500</v>
      </c>
      <c r="K33" s="124">
        <v>0</v>
      </c>
      <c r="L33" s="123">
        <v>193500</v>
      </c>
      <c r="M33" s="123">
        <v>193500</v>
      </c>
      <c r="N33" s="124">
        <f t="shared" si="3"/>
        <v>99.45857015995149</v>
      </c>
      <c r="O33" s="123">
        <f>J33+K33-M33</f>
        <v>0</v>
      </c>
      <c r="P33" s="115"/>
      <c r="R33" s="14"/>
    </row>
    <row r="34" spans="1:18" s="13" customFormat="1" ht="13.5" customHeight="1" thickBot="1">
      <c r="A34" s="968"/>
      <c r="B34" s="105" t="s">
        <v>63</v>
      </c>
      <c r="C34" s="106">
        <v>902</v>
      </c>
      <c r="D34" s="107" t="s">
        <v>46</v>
      </c>
      <c r="E34" s="107" t="s">
        <v>35</v>
      </c>
      <c r="F34" s="107" t="s">
        <v>64</v>
      </c>
      <c r="G34" s="107" t="s">
        <v>28</v>
      </c>
      <c r="H34" s="1045"/>
      <c r="I34" s="97">
        <v>399881.25</v>
      </c>
      <c r="J34" s="98">
        <v>0</v>
      </c>
      <c r="K34" s="98">
        <v>397891.25</v>
      </c>
      <c r="L34" s="109">
        <v>397891.25</v>
      </c>
      <c r="M34" s="98">
        <v>397891.25</v>
      </c>
      <c r="N34" s="98">
        <f t="shared" si="3"/>
        <v>99.50235226082744</v>
      </c>
      <c r="O34" s="98">
        <f>J34+K34-M34</f>
        <v>0</v>
      </c>
      <c r="P34" s="125"/>
      <c r="R34" s="14"/>
    </row>
    <row r="35" spans="1:18" s="13" customFormat="1" ht="12.75" thickTop="1">
      <c r="A35" s="968"/>
      <c r="B35" s="126" t="s">
        <v>65</v>
      </c>
      <c r="C35" s="57">
        <v>902</v>
      </c>
      <c r="D35" s="58" t="s">
        <v>23</v>
      </c>
      <c r="E35" s="58" t="s">
        <v>66</v>
      </c>
      <c r="F35" s="58" t="s">
        <v>67</v>
      </c>
      <c r="G35" s="58" t="s">
        <v>68</v>
      </c>
      <c r="H35" s="1043">
        <v>248217.52</v>
      </c>
      <c r="I35" s="112">
        <v>200000</v>
      </c>
      <c r="J35" s="127">
        <v>0</v>
      </c>
      <c r="K35" s="127">
        <v>0</v>
      </c>
      <c r="L35" s="114">
        <v>0</v>
      </c>
      <c r="M35" s="127">
        <v>0</v>
      </c>
      <c r="N35" s="127">
        <f t="shared" si="3"/>
        <v>0</v>
      </c>
      <c r="O35" s="127">
        <f>J35+K35-M35</f>
        <v>0</v>
      </c>
      <c r="P35" s="128"/>
      <c r="R35" s="14"/>
    </row>
    <row r="36" spans="1:18" s="13" customFormat="1" ht="24" customHeight="1" thickBot="1">
      <c r="A36" s="968"/>
      <c r="B36" s="105" t="s">
        <v>69</v>
      </c>
      <c r="C36" s="106">
        <v>902</v>
      </c>
      <c r="D36" s="107" t="s">
        <v>23</v>
      </c>
      <c r="E36" s="107" t="s">
        <v>66</v>
      </c>
      <c r="F36" s="107" t="s">
        <v>70</v>
      </c>
      <c r="G36" s="107" t="s">
        <v>28</v>
      </c>
      <c r="H36" s="1045"/>
      <c r="I36" s="97">
        <v>48217.52</v>
      </c>
      <c r="J36" s="129">
        <v>0</v>
      </c>
      <c r="K36" s="129">
        <v>48217.52</v>
      </c>
      <c r="L36" s="130">
        <v>48217.52</v>
      </c>
      <c r="M36" s="129">
        <v>48217.52</v>
      </c>
      <c r="N36" s="98">
        <f t="shared" si="3"/>
        <v>100</v>
      </c>
      <c r="O36" s="129">
        <f>J36+K36-M36</f>
        <v>0</v>
      </c>
      <c r="P36" s="131"/>
      <c r="R36" s="14"/>
    </row>
    <row r="37" spans="1:18" s="13" customFormat="1" ht="13.5" thickBot="1" thickTop="1">
      <c r="A37" s="976"/>
      <c r="B37" s="132" t="s">
        <v>63</v>
      </c>
      <c r="C37" s="133">
        <v>902</v>
      </c>
      <c r="D37" s="134" t="s">
        <v>46</v>
      </c>
      <c r="E37" s="134" t="s">
        <v>35</v>
      </c>
      <c r="F37" s="134" t="s">
        <v>71</v>
      </c>
      <c r="G37" s="134" t="s">
        <v>28</v>
      </c>
      <c r="H37" s="135">
        <v>34707.48</v>
      </c>
      <c r="I37" s="136">
        <v>34707.48</v>
      </c>
      <c r="J37" s="137">
        <v>0</v>
      </c>
      <c r="K37" s="138">
        <v>34660</v>
      </c>
      <c r="L37" s="139">
        <v>34660</v>
      </c>
      <c r="M37" s="137">
        <v>34660</v>
      </c>
      <c r="N37" s="140">
        <f t="shared" si="3"/>
        <v>99.86319951779846</v>
      </c>
      <c r="O37" s="136">
        <f>J37+K37-M37</f>
        <v>0</v>
      </c>
      <c r="P37" s="141"/>
      <c r="R37" s="14"/>
    </row>
    <row r="38" spans="1:18" s="13" customFormat="1" ht="15" customHeight="1" thickBot="1">
      <c r="A38" s="931">
        <v>3</v>
      </c>
      <c r="B38" s="921" t="s">
        <v>72</v>
      </c>
      <c r="C38" s="1027"/>
      <c r="D38" s="1027"/>
      <c r="E38" s="1027"/>
      <c r="F38" s="1027"/>
      <c r="G38" s="1027"/>
      <c r="H38" s="1027"/>
      <c r="I38" s="1027"/>
      <c r="J38" s="1027"/>
      <c r="K38" s="1027"/>
      <c r="L38" s="1027"/>
      <c r="M38" s="1027"/>
      <c r="N38" s="1027"/>
      <c r="O38" s="1027"/>
      <c r="P38" s="1028"/>
      <c r="R38" s="14"/>
    </row>
    <row r="39" spans="1:18" s="13" customFormat="1" ht="18" customHeight="1" thickBot="1">
      <c r="A39" s="931"/>
      <c r="B39" s="142" t="s">
        <v>43</v>
      </c>
      <c r="C39" s="16" t="s">
        <v>21</v>
      </c>
      <c r="D39" s="16" t="s">
        <v>26</v>
      </c>
      <c r="E39" s="16" t="s">
        <v>26</v>
      </c>
      <c r="F39" s="17" t="s">
        <v>73</v>
      </c>
      <c r="G39" s="16" t="s">
        <v>21</v>
      </c>
      <c r="H39" s="18">
        <f aca="true" t="shared" si="4" ref="H39:M39">H40+H49</f>
        <v>8000169.819999999</v>
      </c>
      <c r="I39" s="19">
        <f t="shared" si="4"/>
        <v>8000169.819999999</v>
      </c>
      <c r="J39" s="20">
        <f t="shared" si="4"/>
        <v>1169154.94</v>
      </c>
      <c r="K39" s="20">
        <f t="shared" si="4"/>
        <v>6383149.51</v>
      </c>
      <c r="L39" s="21">
        <f t="shared" si="4"/>
        <v>7552304.45</v>
      </c>
      <c r="M39" s="20">
        <f t="shared" si="4"/>
        <v>7552304.45</v>
      </c>
      <c r="N39" s="20">
        <f aca="true" t="shared" si="5" ref="N39:N69">(J39+K39)/I39*100</f>
        <v>94.40180171075419</v>
      </c>
      <c r="O39" s="20">
        <f aca="true" t="shared" si="6" ref="O39:O48">J39+K39-M39</f>
        <v>0</v>
      </c>
      <c r="P39" s="143"/>
      <c r="R39" s="14">
        <f>J39-O39</f>
        <v>1169154.94</v>
      </c>
    </row>
    <row r="40" spans="1:18" s="13" customFormat="1" ht="24.75" customHeight="1" thickTop="1">
      <c r="A40" s="931"/>
      <c r="B40" s="144" t="s">
        <v>74</v>
      </c>
      <c r="C40" s="145">
        <v>902</v>
      </c>
      <c r="D40" s="146" t="s">
        <v>23</v>
      </c>
      <c r="E40" s="146" t="s">
        <v>22</v>
      </c>
      <c r="F40" s="146" t="s">
        <v>73</v>
      </c>
      <c r="G40" s="146" t="s">
        <v>21</v>
      </c>
      <c r="H40" s="147">
        <f aca="true" t="shared" si="7" ref="H40:M40">SUM(H41:H48)</f>
        <v>7767616.22</v>
      </c>
      <c r="I40" s="59">
        <f t="shared" si="7"/>
        <v>7767616.22</v>
      </c>
      <c r="J40" s="147">
        <f t="shared" si="7"/>
        <v>1169154.94</v>
      </c>
      <c r="K40" s="147">
        <f t="shared" si="7"/>
        <v>6162350.17</v>
      </c>
      <c r="L40" s="148">
        <f t="shared" si="7"/>
        <v>7331505.11</v>
      </c>
      <c r="M40" s="147">
        <f t="shared" si="7"/>
        <v>7331505.11</v>
      </c>
      <c r="N40" s="147">
        <f t="shared" si="5"/>
        <v>94.3855219201342</v>
      </c>
      <c r="O40" s="149">
        <f t="shared" si="6"/>
        <v>0</v>
      </c>
      <c r="P40" s="1111" t="s">
        <v>75</v>
      </c>
      <c r="R40" s="14"/>
    </row>
    <row r="41" spans="1:18" s="13" customFormat="1" ht="12.75" customHeight="1">
      <c r="A41" s="931"/>
      <c r="B41" s="150" t="s">
        <v>76</v>
      </c>
      <c r="C41" s="145">
        <v>902</v>
      </c>
      <c r="D41" s="146" t="s">
        <v>23</v>
      </c>
      <c r="E41" s="146" t="s">
        <v>22</v>
      </c>
      <c r="F41" s="146" t="s">
        <v>77</v>
      </c>
      <c r="G41" s="146" t="s">
        <v>28</v>
      </c>
      <c r="H41" s="151">
        <v>1169154.94</v>
      </c>
      <c r="I41" s="59">
        <v>1169154.94</v>
      </c>
      <c r="J41" s="147">
        <v>1169154.94</v>
      </c>
      <c r="K41" s="147">
        <v>0</v>
      </c>
      <c r="L41" s="148">
        <v>1169154.94</v>
      </c>
      <c r="M41" s="147">
        <v>1169154.94</v>
      </c>
      <c r="N41" s="147">
        <f t="shared" si="5"/>
        <v>100</v>
      </c>
      <c r="O41" s="152">
        <f t="shared" si="6"/>
        <v>0</v>
      </c>
      <c r="P41" s="1112"/>
      <c r="R41" s="14"/>
    </row>
    <row r="42" spans="1:18" s="13" customFormat="1" ht="12.75" customHeight="1" hidden="1">
      <c r="A42" s="931"/>
      <c r="B42" s="150" t="s">
        <v>78</v>
      </c>
      <c r="C42" s="145">
        <v>902</v>
      </c>
      <c r="D42" s="146" t="s">
        <v>23</v>
      </c>
      <c r="E42" s="146" t="s">
        <v>22</v>
      </c>
      <c r="F42" s="146" t="s">
        <v>79</v>
      </c>
      <c r="G42" s="146" t="s">
        <v>28</v>
      </c>
      <c r="H42" s="151">
        <v>0</v>
      </c>
      <c r="I42" s="153">
        <v>0</v>
      </c>
      <c r="J42" s="147">
        <v>0</v>
      </c>
      <c r="K42" s="147">
        <v>0</v>
      </c>
      <c r="L42" s="148">
        <v>0</v>
      </c>
      <c r="M42" s="147">
        <v>0</v>
      </c>
      <c r="N42" s="147">
        <v>0</v>
      </c>
      <c r="O42" s="152">
        <f t="shared" si="6"/>
        <v>0</v>
      </c>
      <c r="P42" s="1112"/>
      <c r="R42" s="14"/>
    </row>
    <row r="43" spans="1:18" s="13" customFormat="1" ht="12.75" customHeight="1">
      <c r="A43" s="931"/>
      <c r="B43" s="150" t="s">
        <v>80</v>
      </c>
      <c r="C43" s="145">
        <v>902</v>
      </c>
      <c r="D43" s="146" t="s">
        <v>23</v>
      </c>
      <c r="E43" s="146" t="s">
        <v>22</v>
      </c>
      <c r="F43" s="146" t="s">
        <v>81</v>
      </c>
      <c r="G43" s="146" t="s">
        <v>28</v>
      </c>
      <c r="H43" s="151">
        <v>3970000</v>
      </c>
      <c r="I43" s="59">
        <v>3970000</v>
      </c>
      <c r="J43" s="147">
        <v>0</v>
      </c>
      <c r="K43" s="147">
        <v>3573619.3</v>
      </c>
      <c r="L43" s="148">
        <v>3573619.3</v>
      </c>
      <c r="M43" s="147">
        <v>3573619.3</v>
      </c>
      <c r="N43" s="147">
        <f t="shared" si="5"/>
        <v>90.01559949622165</v>
      </c>
      <c r="O43" s="152">
        <f t="shared" si="6"/>
        <v>0</v>
      </c>
      <c r="P43" s="1112"/>
      <c r="R43" s="14"/>
    </row>
    <row r="44" spans="1:18" s="13" customFormat="1" ht="25.5" customHeight="1">
      <c r="A44" s="931"/>
      <c r="B44" s="150" t="s">
        <v>82</v>
      </c>
      <c r="C44" s="145">
        <v>902</v>
      </c>
      <c r="D44" s="146" t="s">
        <v>23</v>
      </c>
      <c r="E44" s="146" t="s">
        <v>22</v>
      </c>
      <c r="F44" s="146" t="s">
        <v>83</v>
      </c>
      <c r="G44" s="146" t="s">
        <v>28</v>
      </c>
      <c r="H44" s="151">
        <v>922132.8</v>
      </c>
      <c r="I44" s="59">
        <v>922132.8</v>
      </c>
      <c r="J44" s="147">
        <v>0</v>
      </c>
      <c r="K44" s="147">
        <v>922132.8</v>
      </c>
      <c r="L44" s="148">
        <v>922132.8</v>
      </c>
      <c r="M44" s="147">
        <v>922132.8</v>
      </c>
      <c r="N44" s="147">
        <f t="shared" si="5"/>
        <v>100</v>
      </c>
      <c r="O44" s="152">
        <f t="shared" si="6"/>
        <v>0</v>
      </c>
      <c r="P44" s="1112"/>
      <c r="R44" s="14"/>
    </row>
    <row r="45" spans="1:18" s="13" customFormat="1" ht="12.75" customHeight="1">
      <c r="A45" s="931"/>
      <c r="B45" s="154" t="s">
        <v>84</v>
      </c>
      <c r="C45" s="145">
        <v>902</v>
      </c>
      <c r="D45" s="146" t="s">
        <v>23</v>
      </c>
      <c r="E45" s="146" t="s">
        <v>22</v>
      </c>
      <c r="F45" s="146" t="s">
        <v>85</v>
      </c>
      <c r="G45" s="146" t="s">
        <v>28</v>
      </c>
      <c r="H45" s="151">
        <v>901400</v>
      </c>
      <c r="I45" s="59">
        <v>901400</v>
      </c>
      <c r="J45" s="147">
        <v>0</v>
      </c>
      <c r="K45" s="147">
        <v>862580</v>
      </c>
      <c r="L45" s="148">
        <v>862580</v>
      </c>
      <c r="M45" s="147">
        <v>862580</v>
      </c>
      <c r="N45" s="147">
        <f t="shared" si="5"/>
        <v>95.69336587530508</v>
      </c>
      <c r="O45" s="152">
        <f t="shared" si="6"/>
        <v>0</v>
      </c>
      <c r="P45" s="1113"/>
      <c r="R45" s="14"/>
    </row>
    <row r="46" spans="1:18" s="13" customFormat="1" ht="24.75" customHeight="1">
      <c r="A46" s="931"/>
      <c r="B46" s="154" t="s">
        <v>86</v>
      </c>
      <c r="C46" s="145">
        <v>902</v>
      </c>
      <c r="D46" s="146" t="s">
        <v>23</v>
      </c>
      <c r="E46" s="146" t="s">
        <v>22</v>
      </c>
      <c r="F46" s="146" t="s">
        <v>87</v>
      </c>
      <c r="G46" s="146" t="s">
        <v>28</v>
      </c>
      <c r="H46" s="151">
        <v>62228.48</v>
      </c>
      <c r="I46" s="59">
        <v>62228.48</v>
      </c>
      <c r="J46" s="147">
        <v>0</v>
      </c>
      <c r="K46" s="147">
        <v>61354.2</v>
      </c>
      <c r="L46" s="148">
        <v>61354.2</v>
      </c>
      <c r="M46" s="147">
        <v>61354.2</v>
      </c>
      <c r="N46" s="147">
        <f t="shared" si="5"/>
        <v>98.59504844084252</v>
      </c>
      <c r="O46" s="152">
        <f t="shared" si="6"/>
        <v>0</v>
      </c>
      <c r="P46" s="155"/>
      <c r="R46" s="14"/>
    </row>
    <row r="47" spans="1:18" s="13" customFormat="1" ht="28.5" customHeight="1">
      <c r="A47" s="931"/>
      <c r="B47" s="1089" t="s">
        <v>88</v>
      </c>
      <c r="C47" s="145">
        <v>902</v>
      </c>
      <c r="D47" s="146" t="s">
        <v>23</v>
      </c>
      <c r="E47" s="146" t="s">
        <v>22</v>
      </c>
      <c r="F47" s="146" t="s">
        <v>89</v>
      </c>
      <c r="G47" s="146" t="s">
        <v>52</v>
      </c>
      <c r="H47" s="156">
        <v>581180.5</v>
      </c>
      <c r="I47" s="59">
        <v>581180.5</v>
      </c>
      <c r="J47" s="81">
        <v>0</v>
      </c>
      <c r="K47" s="81">
        <v>581144.37</v>
      </c>
      <c r="L47" s="157">
        <v>581144.37</v>
      </c>
      <c r="M47" s="81">
        <v>581144.37</v>
      </c>
      <c r="N47" s="151">
        <f t="shared" si="5"/>
        <v>99.99378334269646</v>
      </c>
      <c r="O47" s="81">
        <f t="shared" si="6"/>
        <v>0</v>
      </c>
      <c r="P47" s="158"/>
      <c r="R47" s="14"/>
    </row>
    <row r="48" spans="1:18" s="13" customFormat="1" ht="30.75" customHeight="1" thickBot="1">
      <c r="A48" s="931"/>
      <c r="B48" s="1114"/>
      <c r="C48" s="145">
        <v>902</v>
      </c>
      <c r="D48" s="146" t="s">
        <v>23</v>
      </c>
      <c r="E48" s="146" t="s">
        <v>22</v>
      </c>
      <c r="F48" s="146" t="s">
        <v>90</v>
      </c>
      <c r="G48" s="146" t="s">
        <v>52</v>
      </c>
      <c r="H48" s="159">
        <v>161519.5</v>
      </c>
      <c r="I48" s="59">
        <v>161519.5</v>
      </c>
      <c r="J48" s="60">
        <v>0</v>
      </c>
      <c r="K48" s="60">
        <v>161519.5</v>
      </c>
      <c r="L48" s="61">
        <v>161519.5</v>
      </c>
      <c r="M48" s="60">
        <v>161519.5</v>
      </c>
      <c r="N48" s="151">
        <f t="shared" si="5"/>
        <v>100</v>
      </c>
      <c r="O48" s="60">
        <f t="shared" si="6"/>
        <v>0</v>
      </c>
      <c r="P48" s="160"/>
      <c r="R48" s="14"/>
    </row>
    <row r="49" spans="1:18" s="13" customFormat="1" ht="51.75" customHeight="1">
      <c r="A49" s="931"/>
      <c r="B49" s="154" t="s">
        <v>91</v>
      </c>
      <c r="C49" s="161" t="s">
        <v>21</v>
      </c>
      <c r="D49" s="146" t="s">
        <v>34</v>
      </c>
      <c r="E49" s="146" t="s">
        <v>33</v>
      </c>
      <c r="F49" s="146" t="s">
        <v>92</v>
      </c>
      <c r="G49" s="146" t="s">
        <v>21</v>
      </c>
      <c r="H49" s="162">
        <f aca="true" t="shared" si="8" ref="H49:M49">H50+H51</f>
        <v>232553.6</v>
      </c>
      <c r="I49" s="163">
        <f>I50+I51</f>
        <v>232553.6</v>
      </c>
      <c r="J49" s="164">
        <f t="shared" si="8"/>
        <v>0</v>
      </c>
      <c r="K49" s="164">
        <f t="shared" si="8"/>
        <v>220799.34000000003</v>
      </c>
      <c r="L49" s="165">
        <f t="shared" si="8"/>
        <v>220799.34000000003</v>
      </c>
      <c r="M49" s="164">
        <f t="shared" si="8"/>
        <v>220799.34000000003</v>
      </c>
      <c r="N49" s="147">
        <f t="shared" si="5"/>
        <v>94.94556953751739</v>
      </c>
      <c r="O49" s="164">
        <f>O50+O51</f>
        <v>0</v>
      </c>
      <c r="P49" s="1115"/>
      <c r="R49" s="14"/>
    </row>
    <row r="50" spans="1:18" s="13" customFormat="1" ht="12.75" thickBot="1">
      <c r="A50" s="931"/>
      <c r="B50" s="166" t="s">
        <v>93</v>
      </c>
      <c r="C50" s="167" t="s">
        <v>21</v>
      </c>
      <c r="D50" s="89" t="s">
        <v>34</v>
      </c>
      <c r="E50" s="89" t="s">
        <v>33</v>
      </c>
      <c r="F50" s="89" t="s">
        <v>92</v>
      </c>
      <c r="G50" s="146" t="s">
        <v>21</v>
      </c>
      <c r="H50" s="162">
        <f>H52+H55+H59+H65+H71+H61</f>
        <v>232553.6</v>
      </c>
      <c r="I50" s="163">
        <f>I55+I59+I61+I65+I71+I52</f>
        <v>232553.6</v>
      </c>
      <c r="J50" s="164">
        <f>J56+J57+J59+J62+J63+J72+J52+J65</f>
        <v>0</v>
      </c>
      <c r="K50" s="164">
        <f>K56+K57+K59+K62+K63+K72+K52+K65</f>
        <v>220799.34000000003</v>
      </c>
      <c r="L50" s="168">
        <f>L56+L57+L59+L62+L63+L72+L52+L65</f>
        <v>220799.34000000003</v>
      </c>
      <c r="M50" s="164">
        <f>M56+M57+M59+M62+M63+M72+M52+M65</f>
        <v>220799.34000000003</v>
      </c>
      <c r="N50" s="147">
        <f t="shared" si="5"/>
        <v>94.94556953751739</v>
      </c>
      <c r="O50" s="164">
        <f>O56+O57+O59+O62+O63+O72+O52</f>
        <v>0</v>
      </c>
      <c r="P50" s="1116"/>
      <c r="R50" s="14"/>
    </row>
    <row r="51" spans="1:18" s="13" customFormat="1" ht="12.75" hidden="1" thickBot="1">
      <c r="A51" s="931"/>
      <c r="B51" s="169" t="s">
        <v>94</v>
      </c>
      <c r="C51" s="170" t="s">
        <v>21</v>
      </c>
      <c r="D51" s="171" t="s">
        <v>34</v>
      </c>
      <c r="E51" s="171" t="s">
        <v>33</v>
      </c>
      <c r="F51" s="171" t="s">
        <v>95</v>
      </c>
      <c r="G51" s="171" t="s">
        <v>21</v>
      </c>
      <c r="H51" s="172">
        <v>0</v>
      </c>
      <c r="I51" s="173">
        <f>I64+I70+I73+I74+I58</f>
        <v>0</v>
      </c>
      <c r="J51" s="173">
        <f>J64+J70+J73+J74+J58</f>
        <v>0</v>
      </c>
      <c r="K51" s="173">
        <f>K64+K70+K73+K74+K58</f>
        <v>0</v>
      </c>
      <c r="L51" s="174">
        <f>L64+L70+L73+L74+L58</f>
        <v>0</v>
      </c>
      <c r="M51" s="173">
        <f>M64+M70+M73+M74+M58</f>
        <v>0</v>
      </c>
      <c r="N51" s="175">
        <v>0</v>
      </c>
      <c r="O51" s="173">
        <f>O64+O70+O73+O74+O58</f>
        <v>0</v>
      </c>
      <c r="P51" s="176"/>
      <c r="R51" s="14"/>
    </row>
    <row r="52" spans="1:18" s="13" customFormat="1" ht="12.75" hidden="1" thickBot="1">
      <c r="A52" s="931"/>
      <c r="B52" s="1117" t="s">
        <v>96</v>
      </c>
      <c r="C52" s="177" t="s">
        <v>97</v>
      </c>
      <c r="D52" s="178" t="s">
        <v>34</v>
      </c>
      <c r="E52" s="178" t="s">
        <v>33</v>
      </c>
      <c r="F52" s="179" t="s">
        <v>98</v>
      </c>
      <c r="G52" s="180" t="s">
        <v>21</v>
      </c>
      <c r="H52" s="1120">
        <v>0</v>
      </c>
      <c r="I52" s="181">
        <f>I53+I54</f>
        <v>0</v>
      </c>
      <c r="J52" s="182">
        <f>J53+J54</f>
        <v>0</v>
      </c>
      <c r="K52" s="182">
        <v>0</v>
      </c>
      <c r="L52" s="183">
        <v>0</v>
      </c>
      <c r="M52" s="182">
        <v>0</v>
      </c>
      <c r="N52" s="184" t="e">
        <f t="shared" si="5"/>
        <v>#DIV/0!</v>
      </c>
      <c r="O52" s="185">
        <f>O53+O54</f>
        <v>0</v>
      </c>
      <c r="P52" s="933"/>
      <c r="R52" s="14"/>
    </row>
    <row r="53" spans="1:18" s="13" customFormat="1" ht="12.75" customHeight="1" hidden="1">
      <c r="A53" s="931"/>
      <c r="B53" s="1118"/>
      <c r="C53" s="186" t="s">
        <v>97</v>
      </c>
      <c r="D53" s="84" t="s">
        <v>99</v>
      </c>
      <c r="E53" s="84" t="s">
        <v>33</v>
      </c>
      <c r="F53" s="89" t="s">
        <v>98</v>
      </c>
      <c r="G53" s="89" t="s">
        <v>100</v>
      </c>
      <c r="H53" s="1017"/>
      <c r="I53" s="187">
        <v>0</v>
      </c>
      <c r="J53" s="95">
        <v>0</v>
      </c>
      <c r="K53" s="95">
        <v>0</v>
      </c>
      <c r="L53" s="90">
        <v>0</v>
      </c>
      <c r="M53" s="95">
        <v>0</v>
      </c>
      <c r="N53" s="188">
        <v>0</v>
      </c>
      <c r="O53" s="87">
        <f>J53+K53-M53</f>
        <v>0</v>
      </c>
      <c r="P53" s="1121"/>
      <c r="R53" s="14"/>
    </row>
    <row r="54" spans="1:18" s="13" customFormat="1" ht="13.5" customHeight="1" hidden="1" thickBot="1">
      <c r="A54" s="931"/>
      <c r="B54" s="1119"/>
      <c r="C54" s="189" t="s">
        <v>97</v>
      </c>
      <c r="D54" s="190" t="s">
        <v>99</v>
      </c>
      <c r="E54" s="190" t="s">
        <v>33</v>
      </c>
      <c r="F54" s="190" t="s">
        <v>98</v>
      </c>
      <c r="G54" s="190" t="s">
        <v>101</v>
      </c>
      <c r="H54" s="1018"/>
      <c r="I54" s="191">
        <v>0</v>
      </c>
      <c r="J54" s="66">
        <v>0</v>
      </c>
      <c r="K54" s="66">
        <v>0</v>
      </c>
      <c r="L54" s="192">
        <v>0</v>
      </c>
      <c r="M54" s="66">
        <v>0</v>
      </c>
      <c r="N54" s="193" t="e">
        <f t="shared" si="5"/>
        <v>#DIV/0!</v>
      </c>
      <c r="O54" s="194">
        <f>J54+K54-M54</f>
        <v>0</v>
      </c>
      <c r="P54" s="1121"/>
      <c r="R54" s="14"/>
    </row>
    <row r="55" spans="1:18" s="13" customFormat="1" ht="12">
      <c r="A55" s="931"/>
      <c r="B55" s="1122" t="s">
        <v>102</v>
      </c>
      <c r="C55" s="195">
        <v>902</v>
      </c>
      <c r="D55" s="196" t="s">
        <v>34</v>
      </c>
      <c r="E55" s="196" t="s">
        <v>33</v>
      </c>
      <c r="F55" s="196" t="s">
        <v>92</v>
      </c>
      <c r="G55" s="196"/>
      <c r="H55" s="1120">
        <v>118563.6</v>
      </c>
      <c r="I55" s="181">
        <f>I56+I58+I57</f>
        <v>118563.6</v>
      </c>
      <c r="J55" s="197">
        <f>J56+J58+J57</f>
        <v>0</v>
      </c>
      <c r="K55" s="197">
        <f>K56+K58+K57</f>
        <v>111259.16</v>
      </c>
      <c r="L55" s="198">
        <f>L56+L58+L57</f>
        <v>111259.16</v>
      </c>
      <c r="M55" s="197">
        <f>M56+M58+M57</f>
        <v>111259.16</v>
      </c>
      <c r="N55" s="199">
        <f t="shared" si="5"/>
        <v>93.83922215587246</v>
      </c>
      <c r="O55" s="200">
        <f>O56+O58+O57</f>
        <v>0</v>
      </c>
      <c r="P55" s="201"/>
      <c r="R55" s="14"/>
    </row>
    <row r="56" spans="1:18" s="13" customFormat="1" ht="12">
      <c r="A56" s="931"/>
      <c r="B56" s="1123"/>
      <c r="C56" s="91">
        <v>902</v>
      </c>
      <c r="D56" s="89" t="s">
        <v>34</v>
      </c>
      <c r="E56" s="89" t="s">
        <v>33</v>
      </c>
      <c r="F56" s="89" t="s">
        <v>98</v>
      </c>
      <c r="G56" s="89" t="s">
        <v>103</v>
      </c>
      <c r="H56" s="1017"/>
      <c r="I56" s="187">
        <v>71359.16</v>
      </c>
      <c r="J56" s="87">
        <v>0</v>
      </c>
      <c r="K56" s="87">
        <v>71359.16</v>
      </c>
      <c r="L56" s="90">
        <v>71359.16</v>
      </c>
      <c r="M56" s="87">
        <v>71359.16</v>
      </c>
      <c r="N56" s="202">
        <f t="shared" si="5"/>
        <v>100</v>
      </c>
      <c r="O56" s="87">
        <f>J56+K56-M56</f>
        <v>0</v>
      </c>
      <c r="P56" s="203"/>
      <c r="R56" s="14"/>
    </row>
    <row r="57" spans="1:18" s="13" customFormat="1" ht="12.75" thickBot="1">
      <c r="A57" s="931"/>
      <c r="B57" s="1086"/>
      <c r="C57" s="91">
        <v>902</v>
      </c>
      <c r="D57" s="89" t="s">
        <v>34</v>
      </c>
      <c r="E57" s="89" t="s">
        <v>33</v>
      </c>
      <c r="F57" s="89" t="s">
        <v>98</v>
      </c>
      <c r="G57" s="89" t="s">
        <v>28</v>
      </c>
      <c r="H57" s="1073"/>
      <c r="I57" s="204">
        <v>47204.44</v>
      </c>
      <c r="J57" s="87">
        <v>0</v>
      </c>
      <c r="K57" s="87">
        <v>39900</v>
      </c>
      <c r="L57" s="90">
        <v>39900</v>
      </c>
      <c r="M57" s="87">
        <v>39900</v>
      </c>
      <c r="N57" s="202">
        <f t="shared" si="5"/>
        <v>84.52594713548132</v>
      </c>
      <c r="O57" s="87">
        <f>J57+K57-M57</f>
        <v>0</v>
      </c>
      <c r="P57" s="203"/>
      <c r="R57" s="14"/>
    </row>
    <row r="58" spans="1:18" s="13" customFormat="1" ht="12.75" hidden="1" thickBot="1">
      <c r="A58" s="931"/>
      <c r="B58" s="1124"/>
      <c r="C58" s="205">
        <v>902</v>
      </c>
      <c r="D58" s="25" t="s">
        <v>34</v>
      </c>
      <c r="E58" s="25" t="s">
        <v>33</v>
      </c>
      <c r="F58" s="25" t="s">
        <v>95</v>
      </c>
      <c r="G58" s="25" t="s">
        <v>101</v>
      </c>
      <c r="H58" s="27">
        <v>0</v>
      </c>
      <c r="I58" s="206">
        <v>0</v>
      </c>
      <c r="J58" s="206">
        <v>0</v>
      </c>
      <c r="K58" s="206">
        <v>0</v>
      </c>
      <c r="L58" s="207">
        <v>0</v>
      </c>
      <c r="M58" s="206">
        <v>0</v>
      </c>
      <c r="N58" s="208">
        <v>0</v>
      </c>
      <c r="O58" s="209">
        <f>J58+K58-M58</f>
        <v>0</v>
      </c>
      <c r="P58" s="210"/>
      <c r="R58" s="14"/>
    </row>
    <row r="59" spans="1:18" s="13" customFormat="1" ht="12.75" thickTop="1">
      <c r="A59" s="931"/>
      <c r="B59" s="1102" t="s">
        <v>104</v>
      </c>
      <c r="C59" s="211">
        <v>903</v>
      </c>
      <c r="D59" s="212" t="s">
        <v>99</v>
      </c>
      <c r="E59" s="212" t="s">
        <v>33</v>
      </c>
      <c r="F59" s="212" t="s">
        <v>92</v>
      </c>
      <c r="G59" s="213"/>
      <c r="H59" s="1104">
        <v>8900</v>
      </c>
      <c r="I59" s="214">
        <f>I60</f>
        <v>8900</v>
      </c>
      <c r="J59" s="215">
        <f>J60</f>
        <v>0</v>
      </c>
      <c r="K59" s="215">
        <f>K60</f>
        <v>8900</v>
      </c>
      <c r="L59" s="216">
        <f>L60</f>
        <v>8900</v>
      </c>
      <c r="M59" s="215">
        <f>M60</f>
        <v>8900</v>
      </c>
      <c r="N59" s="217">
        <f t="shared" si="5"/>
        <v>100</v>
      </c>
      <c r="O59" s="218">
        <f>O60</f>
        <v>0</v>
      </c>
      <c r="P59" s="1106"/>
      <c r="R59" s="14"/>
    </row>
    <row r="60" spans="1:18" s="13" customFormat="1" ht="13.5" customHeight="1" thickBot="1">
      <c r="A60" s="931"/>
      <c r="B60" s="1103"/>
      <c r="C60" s="219">
        <v>903</v>
      </c>
      <c r="D60" s="220" t="s">
        <v>99</v>
      </c>
      <c r="E60" s="220" t="s">
        <v>33</v>
      </c>
      <c r="F60" s="37" t="s">
        <v>98</v>
      </c>
      <c r="G60" s="220" t="s">
        <v>28</v>
      </c>
      <c r="H60" s="1105"/>
      <c r="I60" s="221">
        <v>8900</v>
      </c>
      <c r="J60" s="40">
        <v>0</v>
      </c>
      <c r="K60" s="40">
        <v>8900</v>
      </c>
      <c r="L60" s="222">
        <v>8900</v>
      </c>
      <c r="M60" s="40">
        <v>8900</v>
      </c>
      <c r="N60" s="223">
        <f t="shared" si="5"/>
        <v>100</v>
      </c>
      <c r="O60" s="40">
        <f>J60+K60-M60</f>
        <v>0</v>
      </c>
      <c r="P60" s="1107"/>
      <c r="R60" s="14"/>
    </row>
    <row r="61" spans="1:18" s="13" customFormat="1" ht="11.25" customHeight="1" thickBot="1" thickTop="1">
      <c r="A61" s="931"/>
      <c r="B61" s="1102" t="s">
        <v>105</v>
      </c>
      <c r="C61" s="211">
        <v>904</v>
      </c>
      <c r="D61" s="212" t="s">
        <v>99</v>
      </c>
      <c r="E61" s="212" t="s">
        <v>33</v>
      </c>
      <c r="F61" s="212" t="s">
        <v>92</v>
      </c>
      <c r="G61" s="212"/>
      <c r="H61" s="1104">
        <v>42690</v>
      </c>
      <c r="I61" s="224">
        <f>SUM(I62:I64)</f>
        <v>42690</v>
      </c>
      <c r="J61" s="225">
        <f>SUM(J62:J64)</f>
        <v>0</v>
      </c>
      <c r="K61" s="225">
        <f>SUM(K62:K64)</f>
        <v>42625.2</v>
      </c>
      <c r="L61" s="226">
        <f>SUM(L62:L64)</f>
        <v>42625.2</v>
      </c>
      <c r="M61" s="225">
        <f>SUM(M62:M64)</f>
        <v>42625.2</v>
      </c>
      <c r="N61" s="217">
        <f t="shared" si="5"/>
        <v>99.84820801124384</v>
      </c>
      <c r="O61" s="227">
        <f>SUM(O62:O64)</f>
        <v>0</v>
      </c>
      <c r="P61" s="1108"/>
      <c r="R61" s="14"/>
    </row>
    <row r="62" spans="1:18" s="13" customFormat="1" ht="12.75" thickTop="1">
      <c r="A62" s="931"/>
      <c r="B62" s="1087"/>
      <c r="C62" s="91">
        <v>904</v>
      </c>
      <c r="D62" s="89" t="s">
        <v>99</v>
      </c>
      <c r="E62" s="89" t="s">
        <v>33</v>
      </c>
      <c r="F62" s="89" t="s">
        <v>98</v>
      </c>
      <c r="G62" s="89" t="s">
        <v>103</v>
      </c>
      <c r="H62" s="1017"/>
      <c r="I62" s="187">
        <v>14100</v>
      </c>
      <c r="J62" s="87">
        <v>0</v>
      </c>
      <c r="K62" s="87">
        <v>14075.2</v>
      </c>
      <c r="L62" s="90">
        <v>14075.2</v>
      </c>
      <c r="M62" s="87">
        <v>14075.2</v>
      </c>
      <c r="N62" s="217">
        <f t="shared" si="5"/>
        <v>99.82411347517731</v>
      </c>
      <c r="O62" s="87">
        <f>J62+K62-M62</f>
        <v>0</v>
      </c>
      <c r="P62" s="1109"/>
      <c r="R62" s="14"/>
    </row>
    <row r="63" spans="1:18" s="13" customFormat="1" ht="12.75" thickBot="1">
      <c r="A63" s="931"/>
      <c r="B63" s="1103"/>
      <c r="C63" s="36">
        <v>904</v>
      </c>
      <c r="D63" s="37" t="s">
        <v>99</v>
      </c>
      <c r="E63" s="37" t="s">
        <v>33</v>
      </c>
      <c r="F63" s="37" t="s">
        <v>98</v>
      </c>
      <c r="G63" s="37" t="s">
        <v>28</v>
      </c>
      <c r="H63" s="1105"/>
      <c r="I63" s="38">
        <v>28590</v>
      </c>
      <c r="J63" s="39">
        <v>0</v>
      </c>
      <c r="K63" s="39">
        <v>28550</v>
      </c>
      <c r="L63" s="41">
        <v>28550</v>
      </c>
      <c r="M63" s="39">
        <v>28550</v>
      </c>
      <c r="N63" s="228">
        <f t="shared" si="5"/>
        <v>99.86009094088843</v>
      </c>
      <c r="O63" s="229">
        <f>J63+K63-M63</f>
        <v>0</v>
      </c>
      <c r="P63" s="1110"/>
      <c r="R63" s="14"/>
    </row>
    <row r="64" spans="1:18" s="13" customFormat="1" ht="12" customHeight="1" hidden="1" thickBot="1" thickTop="1">
      <c r="A64" s="931"/>
      <c r="B64" s="230"/>
      <c r="C64" s="205" t="s">
        <v>106</v>
      </c>
      <c r="D64" s="25" t="s">
        <v>34</v>
      </c>
      <c r="E64" s="25" t="s">
        <v>33</v>
      </c>
      <c r="F64" s="25" t="s">
        <v>95</v>
      </c>
      <c r="G64" s="25" t="s">
        <v>101</v>
      </c>
      <c r="H64" s="27">
        <v>0</v>
      </c>
      <c r="I64" s="206">
        <v>0</v>
      </c>
      <c r="J64" s="206">
        <v>0</v>
      </c>
      <c r="K64" s="206">
        <v>0</v>
      </c>
      <c r="L64" s="207">
        <v>0</v>
      </c>
      <c r="M64" s="206">
        <v>0</v>
      </c>
      <c r="N64" s="208">
        <v>0</v>
      </c>
      <c r="O64" s="209">
        <f>J64+K64-M64</f>
        <v>0</v>
      </c>
      <c r="P64" s="231"/>
      <c r="R64" s="14"/>
    </row>
    <row r="65" spans="1:18" s="13" customFormat="1" ht="12.75" thickTop="1">
      <c r="A65" s="931"/>
      <c r="B65" s="1087" t="s">
        <v>107</v>
      </c>
      <c r="C65" s="232">
        <v>905</v>
      </c>
      <c r="D65" s="76" t="s">
        <v>99</v>
      </c>
      <c r="E65" s="76" t="s">
        <v>33</v>
      </c>
      <c r="F65" s="76" t="s">
        <v>92</v>
      </c>
      <c r="G65" s="76"/>
      <c r="H65" s="1017">
        <v>62400</v>
      </c>
      <c r="I65" s="163">
        <f>SUM(I66:I70)</f>
        <v>62400.00000000001</v>
      </c>
      <c r="J65" s="233">
        <f>SUM(J66:J70)</f>
        <v>0</v>
      </c>
      <c r="K65" s="233">
        <f>SUM(K66:K70)</f>
        <v>58014.98</v>
      </c>
      <c r="L65" s="234">
        <f>SUM(L66:L70)</f>
        <v>58014.98</v>
      </c>
      <c r="M65" s="233">
        <f>SUM(M66:M70)</f>
        <v>58014.98</v>
      </c>
      <c r="N65" s="235">
        <f t="shared" si="5"/>
        <v>92.97272435897436</v>
      </c>
      <c r="O65" s="236">
        <f>SUM(O66:O70)</f>
        <v>0</v>
      </c>
      <c r="P65" s="1092" t="s">
        <v>108</v>
      </c>
      <c r="R65" s="14"/>
    </row>
    <row r="66" spans="1:18" s="13" customFormat="1" ht="12">
      <c r="A66" s="931"/>
      <c r="B66" s="1087"/>
      <c r="C66" s="83">
        <v>905</v>
      </c>
      <c r="D66" s="84" t="s">
        <v>99</v>
      </c>
      <c r="E66" s="84" t="s">
        <v>33</v>
      </c>
      <c r="F66" s="89" t="s">
        <v>98</v>
      </c>
      <c r="G66" s="89" t="s">
        <v>103</v>
      </c>
      <c r="H66" s="1017"/>
      <c r="I66" s="187">
        <v>5365.02</v>
      </c>
      <c r="J66" s="87">
        <v>0</v>
      </c>
      <c r="K66" s="87">
        <v>980</v>
      </c>
      <c r="L66" s="90">
        <v>980</v>
      </c>
      <c r="M66" s="87">
        <v>980</v>
      </c>
      <c r="N66" s="188">
        <f t="shared" si="5"/>
        <v>18.26647430950863</v>
      </c>
      <c r="O66" s="87">
        <f>J66+K66-M66</f>
        <v>0</v>
      </c>
      <c r="P66" s="1092"/>
      <c r="R66" s="14"/>
    </row>
    <row r="67" spans="1:18" s="13" customFormat="1" ht="12">
      <c r="A67" s="931"/>
      <c r="B67" s="1087"/>
      <c r="C67" s="83">
        <v>905</v>
      </c>
      <c r="D67" s="84" t="s">
        <v>99</v>
      </c>
      <c r="E67" s="84" t="s">
        <v>33</v>
      </c>
      <c r="F67" s="89" t="s">
        <v>98</v>
      </c>
      <c r="G67" s="89" t="s">
        <v>28</v>
      </c>
      <c r="H67" s="1017"/>
      <c r="I67" s="187">
        <v>46800</v>
      </c>
      <c r="J67" s="87">
        <v>0</v>
      </c>
      <c r="K67" s="87">
        <v>46800</v>
      </c>
      <c r="L67" s="90">
        <v>46800</v>
      </c>
      <c r="M67" s="87">
        <v>46800</v>
      </c>
      <c r="N67" s="188">
        <f t="shared" si="5"/>
        <v>100</v>
      </c>
      <c r="O67" s="87">
        <f>J67+K67-M67</f>
        <v>0</v>
      </c>
      <c r="P67" s="1092"/>
      <c r="R67" s="14"/>
    </row>
    <row r="68" spans="1:18" s="13" customFormat="1" ht="12">
      <c r="A68" s="931"/>
      <c r="B68" s="1087"/>
      <c r="C68" s="83">
        <v>905</v>
      </c>
      <c r="D68" s="84" t="s">
        <v>99</v>
      </c>
      <c r="E68" s="84" t="s">
        <v>33</v>
      </c>
      <c r="F68" s="146" t="s">
        <v>109</v>
      </c>
      <c r="G68" s="89" t="s">
        <v>28</v>
      </c>
      <c r="H68" s="1017"/>
      <c r="I68" s="187">
        <v>7000</v>
      </c>
      <c r="J68" s="87">
        <v>0</v>
      </c>
      <c r="K68" s="87">
        <v>7000</v>
      </c>
      <c r="L68" s="90">
        <v>7000</v>
      </c>
      <c r="M68" s="87">
        <v>7000</v>
      </c>
      <c r="N68" s="188">
        <f t="shared" si="5"/>
        <v>100</v>
      </c>
      <c r="O68" s="87">
        <f>J68+K68-M68</f>
        <v>0</v>
      </c>
      <c r="P68" s="1092"/>
      <c r="R68" s="14"/>
    </row>
    <row r="69" spans="1:18" s="13" customFormat="1" ht="12.75" thickBot="1">
      <c r="A69" s="931"/>
      <c r="B69" s="1087"/>
      <c r="C69" s="83">
        <v>905</v>
      </c>
      <c r="D69" s="84" t="s">
        <v>99</v>
      </c>
      <c r="E69" s="84" t="s">
        <v>33</v>
      </c>
      <c r="F69" s="89" t="s">
        <v>98</v>
      </c>
      <c r="G69" s="89" t="s">
        <v>51</v>
      </c>
      <c r="H69" s="1073"/>
      <c r="I69" s="187">
        <v>3234.98</v>
      </c>
      <c r="J69" s="87">
        <v>0</v>
      </c>
      <c r="K69" s="87">
        <v>3234.98</v>
      </c>
      <c r="L69" s="90">
        <v>3234.98</v>
      </c>
      <c r="M69" s="87">
        <v>3234.98</v>
      </c>
      <c r="N69" s="202">
        <f t="shared" si="5"/>
        <v>100</v>
      </c>
      <c r="O69" s="87">
        <f>J69+K69-M69</f>
        <v>0</v>
      </c>
      <c r="P69" s="1092"/>
      <c r="R69" s="14"/>
    </row>
    <row r="70" spans="1:18" s="13" customFormat="1" ht="12.75" hidden="1" thickBot="1">
      <c r="A70" s="931"/>
      <c r="B70" s="1091"/>
      <c r="C70" s="237" t="s">
        <v>110</v>
      </c>
      <c r="D70" s="238" t="s">
        <v>34</v>
      </c>
      <c r="E70" s="238" t="s">
        <v>33</v>
      </c>
      <c r="F70" s="238" t="s">
        <v>95</v>
      </c>
      <c r="G70" s="238" t="s">
        <v>101</v>
      </c>
      <c r="H70" s="239">
        <v>0</v>
      </c>
      <c r="I70" s="240">
        <v>0</v>
      </c>
      <c r="J70" s="240">
        <v>0</v>
      </c>
      <c r="K70" s="240">
        <v>0</v>
      </c>
      <c r="L70" s="241">
        <v>0</v>
      </c>
      <c r="M70" s="240">
        <v>0</v>
      </c>
      <c r="N70" s="242">
        <v>0</v>
      </c>
      <c r="O70" s="243">
        <f>J70+K70-M70</f>
        <v>0</v>
      </c>
      <c r="P70" s="1093"/>
      <c r="R70" s="14"/>
    </row>
    <row r="71" spans="1:18" s="13" customFormat="1" ht="12.75" hidden="1" thickBot="1">
      <c r="A71" s="931"/>
      <c r="B71" s="1094" t="s">
        <v>111</v>
      </c>
      <c r="C71" s="195">
        <v>907</v>
      </c>
      <c r="D71" s="196" t="s">
        <v>99</v>
      </c>
      <c r="E71" s="196" t="s">
        <v>33</v>
      </c>
      <c r="F71" s="196" t="s">
        <v>112</v>
      </c>
      <c r="G71" s="244"/>
      <c r="H71" s="197">
        <f aca="true" t="shared" si="9" ref="H71:M71">H72+H73+H74</f>
        <v>0</v>
      </c>
      <c r="I71" s="245">
        <f t="shared" si="9"/>
        <v>0</v>
      </c>
      <c r="J71" s="246">
        <f t="shared" si="9"/>
        <v>0</v>
      </c>
      <c r="K71" s="246">
        <f t="shared" si="9"/>
        <v>0</v>
      </c>
      <c r="L71" s="247">
        <f t="shared" si="9"/>
        <v>0</v>
      </c>
      <c r="M71" s="246">
        <f t="shared" si="9"/>
        <v>0</v>
      </c>
      <c r="N71" s="184">
        <v>0</v>
      </c>
      <c r="O71" s="248">
        <f>O72+O73+O74</f>
        <v>0</v>
      </c>
      <c r="P71" s="1095"/>
      <c r="R71" s="14"/>
    </row>
    <row r="72" spans="1:18" s="13" customFormat="1" ht="12.75" hidden="1" thickBot="1">
      <c r="A72" s="931"/>
      <c r="B72" s="1087"/>
      <c r="C72" s="83">
        <v>907</v>
      </c>
      <c r="D72" s="84" t="s">
        <v>99</v>
      </c>
      <c r="E72" s="84" t="s">
        <v>33</v>
      </c>
      <c r="F72" s="89" t="s">
        <v>113</v>
      </c>
      <c r="G72" s="84" t="s">
        <v>100</v>
      </c>
      <c r="H72" s="249">
        <v>0</v>
      </c>
      <c r="I72" s="250">
        <v>0</v>
      </c>
      <c r="J72" s="85">
        <v>0</v>
      </c>
      <c r="K72" s="85">
        <v>0</v>
      </c>
      <c r="L72" s="251">
        <v>0</v>
      </c>
      <c r="M72" s="85">
        <v>0</v>
      </c>
      <c r="N72" s="252">
        <v>0</v>
      </c>
      <c r="O72" s="87">
        <f>J72+K72-M72</f>
        <v>0</v>
      </c>
      <c r="P72" s="1096"/>
      <c r="R72" s="14"/>
    </row>
    <row r="73" spans="1:18" s="13" customFormat="1" ht="12.75" hidden="1" thickBot="1">
      <c r="A73" s="931"/>
      <c r="B73" s="1087"/>
      <c r="C73" s="253" t="s">
        <v>114</v>
      </c>
      <c r="D73" s="48" t="s">
        <v>34</v>
      </c>
      <c r="E73" s="48" t="s">
        <v>33</v>
      </c>
      <c r="F73" s="48" t="s">
        <v>95</v>
      </c>
      <c r="G73" s="48" t="s">
        <v>100</v>
      </c>
      <c r="H73" s="254">
        <v>0</v>
      </c>
      <c r="I73" s="255">
        <v>0</v>
      </c>
      <c r="J73" s="255">
        <v>0</v>
      </c>
      <c r="K73" s="255">
        <v>0</v>
      </c>
      <c r="L73" s="256">
        <v>0</v>
      </c>
      <c r="M73" s="255">
        <v>0</v>
      </c>
      <c r="N73" s="257">
        <v>0</v>
      </c>
      <c r="O73" s="258">
        <f>J73+K73-M73</f>
        <v>0</v>
      </c>
      <c r="P73" s="1096"/>
      <c r="R73" s="14"/>
    </row>
    <row r="74" spans="1:18" s="13" customFormat="1" ht="13.5" customHeight="1" hidden="1" thickBot="1">
      <c r="A74" s="931"/>
      <c r="B74" s="1091"/>
      <c r="C74" s="259" t="s">
        <v>114</v>
      </c>
      <c r="D74" s="238" t="s">
        <v>34</v>
      </c>
      <c r="E74" s="238" t="s">
        <v>33</v>
      </c>
      <c r="F74" s="238" t="s">
        <v>95</v>
      </c>
      <c r="G74" s="134" t="s">
        <v>101</v>
      </c>
      <c r="H74" s="260">
        <v>0</v>
      </c>
      <c r="I74" s="261">
        <v>0</v>
      </c>
      <c r="J74" s="261">
        <v>0</v>
      </c>
      <c r="K74" s="261">
        <v>0</v>
      </c>
      <c r="L74" s="262">
        <v>0</v>
      </c>
      <c r="M74" s="261">
        <v>0</v>
      </c>
      <c r="N74" s="242">
        <v>0</v>
      </c>
      <c r="O74" s="263">
        <f>J74+K74-M74</f>
        <v>0</v>
      </c>
      <c r="P74" s="1097"/>
      <c r="R74" s="14"/>
    </row>
    <row r="75" spans="1:18" s="13" customFormat="1" ht="17.25" customHeight="1" thickBot="1">
      <c r="A75" s="1098">
        <v>4</v>
      </c>
      <c r="B75" s="921" t="s">
        <v>115</v>
      </c>
      <c r="C75" s="1027"/>
      <c r="D75" s="1027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8"/>
      <c r="R75" s="14"/>
    </row>
    <row r="76" spans="1:18" s="13" customFormat="1" ht="13.5" thickBot="1">
      <c r="A76" s="1099"/>
      <c r="B76" s="264" t="s">
        <v>43</v>
      </c>
      <c r="C76" s="16" t="s">
        <v>110</v>
      </c>
      <c r="D76" s="16" t="s">
        <v>37</v>
      </c>
      <c r="E76" s="16" t="s">
        <v>33</v>
      </c>
      <c r="F76" s="17" t="s">
        <v>116</v>
      </c>
      <c r="G76" s="16" t="s">
        <v>21</v>
      </c>
      <c r="H76" s="18">
        <f>H77</f>
        <v>100000</v>
      </c>
      <c r="I76" s="19">
        <f>I77</f>
        <v>100000</v>
      </c>
      <c r="J76" s="20">
        <v>0</v>
      </c>
      <c r="K76" s="20">
        <f>K77</f>
        <v>100000</v>
      </c>
      <c r="L76" s="198">
        <f>L77</f>
        <v>100000</v>
      </c>
      <c r="M76" s="20">
        <f>M77</f>
        <v>100000</v>
      </c>
      <c r="N76" s="20">
        <f>(J76+K76)/I76*100</f>
        <v>100</v>
      </c>
      <c r="O76" s="20">
        <f>J76+K76-M76</f>
        <v>0</v>
      </c>
      <c r="P76" s="1101"/>
      <c r="R76" s="14">
        <f>J76-O76</f>
        <v>0</v>
      </c>
    </row>
    <row r="77" spans="1:18" s="13" customFormat="1" ht="24.75" thickBot="1">
      <c r="A77" s="1100"/>
      <c r="B77" s="265" t="s">
        <v>117</v>
      </c>
      <c r="C77" s="266" t="s">
        <v>110</v>
      </c>
      <c r="D77" s="267" t="s">
        <v>37</v>
      </c>
      <c r="E77" s="267" t="s">
        <v>33</v>
      </c>
      <c r="F77" s="268" t="s">
        <v>118</v>
      </c>
      <c r="G77" s="267" t="s">
        <v>119</v>
      </c>
      <c r="H77" s="269">
        <v>100000</v>
      </c>
      <c r="I77" s="94">
        <v>100000</v>
      </c>
      <c r="J77" s="270">
        <v>0</v>
      </c>
      <c r="K77" s="270">
        <v>100000</v>
      </c>
      <c r="L77" s="271">
        <v>100000</v>
      </c>
      <c r="M77" s="270">
        <v>100000</v>
      </c>
      <c r="N77" s="147">
        <f>(J77+K77)/I77*100</f>
        <v>100</v>
      </c>
      <c r="O77" s="60">
        <f>J77+K77-M77</f>
        <v>0</v>
      </c>
      <c r="P77" s="988"/>
      <c r="R77" s="14"/>
    </row>
    <row r="78" spans="1:18" s="13" customFormat="1" ht="17.25" customHeight="1" thickBot="1">
      <c r="A78" s="930">
        <v>5</v>
      </c>
      <c r="B78" s="921" t="s">
        <v>120</v>
      </c>
      <c r="C78" s="1027"/>
      <c r="D78" s="1027"/>
      <c r="E78" s="1027"/>
      <c r="F78" s="1027"/>
      <c r="G78" s="1027"/>
      <c r="H78" s="1027"/>
      <c r="I78" s="1027"/>
      <c r="J78" s="1027"/>
      <c r="K78" s="1027"/>
      <c r="L78" s="1027"/>
      <c r="M78" s="1027"/>
      <c r="N78" s="1027"/>
      <c r="O78" s="1027"/>
      <c r="P78" s="1028"/>
      <c r="R78" s="14"/>
    </row>
    <row r="79" spans="1:18" s="13" customFormat="1" ht="13.5" thickBot="1">
      <c r="A79" s="968"/>
      <c r="B79" s="264" t="s">
        <v>43</v>
      </c>
      <c r="C79" s="16" t="s">
        <v>110</v>
      </c>
      <c r="D79" s="16" t="s">
        <v>26</v>
      </c>
      <c r="E79" s="16" t="s">
        <v>26</v>
      </c>
      <c r="F79" s="17" t="s">
        <v>121</v>
      </c>
      <c r="G79" s="16" t="s">
        <v>21</v>
      </c>
      <c r="H79" s="18">
        <f>H81+H103+H112+H131</f>
        <v>180717699.03000003</v>
      </c>
      <c r="I79" s="19">
        <f>I81+I103+I112</f>
        <v>180717699.03000003</v>
      </c>
      <c r="J79" s="20">
        <f>J81+J103+J112</f>
        <v>32805887.690000005</v>
      </c>
      <c r="K79" s="20">
        <f>K81+K103+K112</f>
        <v>139366138.13</v>
      </c>
      <c r="L79" s="21">
        <f>L81+L103+L112</f>
        <v>166151139.47000003</v>
      </c>
      <c r="M79" s="20">
        <f>M81+M103+M112</f>
        <v>166151139.47000003</v>
      </c>
      <c r="N79" s="20">
        <f>(J79+K79)/I79*100</f>
        <v>95.27125829076574</v>
      </c>
      <c r="O79" s="20">
        <f aca="true" t="shared" si="10" ref="O79:O101">J79+K79-M79</f>
        <v>6020886.349999964</v>
      </c>
      <c r="P79" s="272"/>
      <c r="R79" s="14">
        <f>J79-O79</f>
        <v>26785001.34000004</v>
      </c>
    </row>
    <row r="80" spans="1:18" s="13" customFormat="1" ht="12.75" customHeight="1">
      <c r="A80" s="968"/>
      <c r="B80" s="273"/>
      <c r="C80" s="1077" t="s">
        <v>122</v>
      </c>
      <c r="D80" s="1078"/>
      <c r="E80" s="1078"/>
      <c r="F80" s="1078"/>
      <c r="G80" s="1078"/>
      <c r="H80" s="1078"/>
      <c r="I80" s="1078"/>
      <c r="J80" s="1078"/>
      <c r="K80" s="1078"/>
      <c r="L80" s="1078"/>
      <c r="M80" s="1078"/>
      <c r="N80" s="1078"/>
      <c r="O80" s="1078"/>
      <c r="P80" s="1079"/>
      <c r="R80" s="14"/>
    </row>
    <row r="81" spans="1:18" s="13" customFormat="1" ht="12" customHeight="1">
      <c r="A81" s="968"/>
      <c r="B81" s="274" t="s">
        <v>123</v>
      </c>
      <c r="C81" s="275" t="s">
        <v>110</v>
      </c>
      <c r="D81" s="276" t="s">
        <v>26</v>
      </c>
      <c r="E81" s="276" t="s">
        <v>26</v>
      </c>
      <c r="F81" s="276" t="s">
        <v>124</v>
      </c>
      <c r="G81" s="276" t="s">
        <v>21</v>
      </c>
      <c r="H81" s="1080">
        <v>54941704.82</v>
      </c>
      <c r="I81" s="277">
        <f>I82+I88</f>
        <v>54941704.82</v>
      </c>
      <c r="J81" s="278">
        <f>J82+J88</f>
        <v>10427347.37</v>
      </c>
      <c r="K81" s="278">
        <f>K82+K88</f>
        <v>41677508.85000001</v>
      </c>
      <c r="L81" s="279">
        <f>L82+L88</f>
        <v>46146537.150000006</v>
      </c>
      <c r="M81" s="278">
        <f>M82+M88</f>
        <v>46146537.150000006</v>
      </c>
      <c r="N81" s="147">
        <f aca="true" t="shared" si="11" ref="N81:N154">(J81+K81)/I81*100</f>
        <v>94.83662072501376</v>
      </c>
      <c r="O81" s="147">
        <f t="shared" si="10"/>
        <v>5958319.07</v>
      </c>
      <c r="P81" s="152"/>
      <c r="R81" s="14"/>
    </row>
    <row r="82" spans="1:18" s="13" customFormat="1" ht="12.75" customHeight="1">
      <c r="A82" s="968"/>
      <c r="B82" s="995" t="s">
        <v>125</v>
      </c>
      <c r="C82" s="91">
        <v>905</v>
      </c>
      <c r="D82" s="89" t="s">
        <v>26</v>
      </c>
      <c r="E82" s="89" t="s">
        <v>26</v>
      </c>
      <c r="F82" s="280" t="s">
        <v>126</v>
      </c>
      <c r="G82" s="280" t="s">
        <v>21</v>
      </c>
      <c r="H82" s="1081"/>
      <c r="I82" s="277">
        <f>SUM(I83:I87)</f>
        <v>3061290.54</v>
      </c>
      <c r="J82" s="278">
        <f>SUM(J83:J87)</f>
        <v>180555.44</v>
      </c>
      <c r="K82" s="278">
        <f>SUM(K83:K87)</f>
        <v>2879650.2</v>
      </c>
      <c r="L82" s="279">
        <f>SUM(L83:L87)</f>
        <v>2888130.64</v>
      </c>
      <c r="M82" s="278">
        <f>SUM(M83:M87)</f>
        <v>2888130.64</v>
      </c>
      <c r="N82" s="147">
        <f t="shared" si="11"/>
        <v>99.96456069798589</v>
      </c>
      <c r="O82" s="147">
        <f t="shared" si="10"/>
        <v>172075</v>
      </c>
      <c r="P82" s="152"/>
      <c r="R82" s="14"/>
    </row>
    <row r="83" spans="1:18" s="13" customFormat="1" ht="12.75" customHeight="1" hidden="1">
      <c r="A83" s="968"/>
      <c r="B83" s="1083"/>
      <c r="C83" s="91">
        <v>905</v>
      </c>
      <c r="D83" s="89" t="s">
        <v>37</v>
      </c>
      <c r="E83" s="89" t="s">
        <v>36</v>
      </c>
      <c r="F83" s="84" t="s">
        <v>127</v>
      </c>
      <c r="G83" s="89" t="s">
        <v>128</v>
      </c>
      <c r="H83" s="1081"/>
      <c r="I83" s="187">
        <v>0</v>
      </c>
      <c r="J83" s="281">
        <v>0</v>
      </c>
      <c r="K83" s="281">
        <v>0</v>
      </c>
      <c r="L83" s="90">
        <v>0</v>
      </c>
      <c r="M83" s="281">
        <v>0</v>
      </c>
      <c r="N83" s="188" t="e">
        <f t="shared" si="11"/>
        <v>#DIV/0!</v>
      </c>
      <c r="O83" s="87">
        <f t="shared" si="10"/>
        <v>0</v>
      </c>
      <c r="P83" s="152"/>
      <c r="R83" s="14"/>
    </row>
    <row r="84" spans="1:18" s="13" customFormat="1" ht="12.75" customHeight="1">
      <c r="A84" s="968"/>
      <c r="B84" s="1083"/>
      <c r="C84" s="91">
        <v>905</v>
      </c>
      <c r="D84" s="89" t="s">
        <v>37</v>
      </c>
      <c r="E84" s="89" t="s">
        <v>36</v>
      </c>
      <c r="F84" s="89" t="s">
        <v>127</v>
      </c>
      <c r="G84" s="84" t="s">
        <v>28</v>
      </c>
      <c r="H84" s="1081"/>
      <c r="I84" s="250">
        <v>180555.44</v>
      </c>
      <c r="J84" s="282">
        <v>180555.44</v>
      </c>
      <c r="K84" s="282">
        <v>0</v>
      </c>
      <c r="L84" s="86">
        <v>180555.44</v>
      </c>
      <c r="M84" s="282">
        <v>180555.44</v>
      </c>
      <c r="N84" s="188">
        <f>(J84+K84)/I84*100</f>
        <v>100</v>
      </c>
      <c r="O84" s="87">
        <f t="shared" si="10"/>
        <v>0</v>
      </c>
      <c r="P84" s="283"/>
      <c r="R84" s="14"/>
    </row>
    <row r="85" spans="1:18" s="13" customFormat="1" ht="12">
      <c r="A85" s="968"/>
      <c r="B85" s="1083"/>
      <c r="C85" s="91">
        <v>905</v>
      </c>
      <c r="D85" s="89" t="s">
        <v>37</v>
      </c>
      <c r="E85" s="89" t="s">
        <v>36</v>
      </c>
      <c r="F85" s="89" t="s">
        <v>129</v>
      </c>
      <c r="G85" s="84" t="s">
        <v>28</v>
      </c>
      <c r="H85" s="1081"/>
      <c r="I85" s="250">
        <v>2879735.1</v>
      </c>
      <c r="J85" s="282">
        <v>0</v>
      </c>
      <c r="K85" s="282">
        <v>2879650.2</v>
      </c>
      <c r="L85" s="86">
        <v>2707575.2</v>
      </c>
      <c r="M85" s="282">
        <v>2707575.2</v>
      </c>
      <c r="N85" s="188">
        <f>(J85+K85)/I85*100</f>
        <v>99.99705181216147</v>
      </c>
      <c r="O85" s="87">
        <f>J85+K85-M85</f>
        <v>172075</v>
      </c>
      <c r="P85" s="283"/>
      <c r="R85" s="14"/>
    </row>
    <row r="86" spans="1:18" s="13" customFormat="1" ht="12.75" customHeight="1">
      <c r="A86" s="968"/>
      <c r="B86" s="1083"/>
      <c r="C86" s="91">
        <v>905</v>
      </c>
      <c r="D86" s="89" t="s">
        <v>37</v>
      </c>
      <c r="E86" s="89" t="s">
        <v>36</v>
      </c>
      <c r="F86" s="89" t="s">
        <v>129</v>
      </c>
      <c r="G86" s="89" t="s">
        <v>51</v>
      </c>
      <c r="H86" s="1081"/>
      <c r="I86" s="187">
        <v>1000</v>
      </c>
      <c r="J86" s="281">
        <v>0</v>
      </c>
      <c r="K86" s="281">
        <v>0</v>
      </c>
      <c r="L86" s="90">
        <v>0</v>
      </c>
      <c r="M86" s="281">
        <v>0</v>
      </c>
      <c r="N86" s="202">
        <f>(J86+K86)/I86*100</f>
        <v>0</v>
      </c>
      <c r="O86" s="87">
        <f>J86+K86-M86</f>
        <v>0</v>
      </c>
      <c r="P86" s="152"/>
      <c r="R86" s="14"/>
    </row>
    <row r="87" spans="1:18" s="13" customFormat="1" ht="13.5" customHeight="1" hidden="1">
      <c r="A87" s="968"/>
      <c r="B87" s="1084"/>
      <c r="C87" s="91">
        <v>905</v>
      </c>
      <c r="D87" s="89" t="s">
        <v>37</v>
      </c>
      <c r="E87" s="89" t="s">
        <v>36</v>
      </c>
      <c r="F87" s="89" t="s">
        <v>129</v>
      </c>
      <c r="G87" s="89" t="s">
        <v>128</v>
      </c>
      <c r="H87" s="1081"/>
      <c r="I87" s="187">
        <v>0</v>
      </c>
      <c r="J87" s="281">
        <v>0</v>
      </c>
      <c r="K87" s="281">
        <v>0</v>
      </c>
      <c r="L87" s="90">
        <v>0</v>
      </c>
      <c r="M87" s="281">
        <v>0</v>
      </c>
      <c r="N87" s="202" t="e">
        <f t="shared" si="11"/>
        <v>#DIV/0!</v>
      </c>
      <c r="O87" s="87">
        <f t="shared" si="10"/>
        <v>0</v>
      </c>
      <c r="P87" s="152"/>
      <c r="R87" s="14"/>
    </row>
    <row r="88" spans="1:18" s="13" customFormat="1" ht="13.5" customHeight="1">
      <c r="A88" s="968"/>
      <c r="B88" s="284" t="s">
        <v>130</v>
      </c>
      <c r="C88" s="31">
        <v>905</v>
      </c>
      <c r="D88" s="32" t="s">
        <v>37</v>
      </c>
      <c r="E88" s="32" t="s">
        <v>35</v>
      </c>
      <c r="F88" s="285" t="s">
        <v>131</v>
      </c>
      <c r="G88" s="285" t="s">
        <v>21</v>
      </c>
      <c r="H88" s="1081"/>
      <c r="I88" s="277">
        <f>SUM(I89:I101)</f>
        <v>51880414.28</v>
      </c>
      <c r="J88" s="278">
        <f>SUM(J89:J101)</f>
        <v>10246791.93</v>
      </c>
      <c r="K88" s="278">
        <f>SUM(K89:K101)</f>
        <v>38797858.650000006</v>
      </c>
      <c r="L88" s="279">
        <f>SUM(L89:L101)</f>
        <v>43258406.510000005</v>
      </c>
      <c r="M88" s="278">
        <f>SUM(M89:M101)</f>
        <v>43258406.510000005</v>
      </c>
      <c r="N88" s="147">
        <f>(J88+K88)/I88*100</f>
        <v>94.53403805780096</v>
      </c>
      <c r="O88" s="147">
        <f>SUM(O89:O101)</f>
        <v>5786244.07</v>
      </c>
      <c r="P88" s="286"/>
      <c r="R88" s="14"/>
    </row>
    <row r="89" spans="1:18" s="13" customFormat="1" ht="12.75" customHeight="1">
      <c r="A89" s="968"/>
      <c r="B89" s="1085" t="s">
        <v>132</v>
      </c>
      <c r="C89" s="91">
        <v>905</v>
      </c>
      <c r="D89" s="89" t="s">
        <v>37</v>
      </c>
      <c r="E89" s="89" t="s">
        <v>35</v>
      </c>
      <c r="F89" s="89" t="s">
        <v>133</v>
      </c>
      <c r="G89" s="287" t="s">
        <v>28</v>
      </c>
      <c r="H89" s="1081"/>
      <c r="I89" s="59">
        <v>4384037.68</v>
      </c>
      <c r="J89" s="288">
        <v>4383988.68</v>
      </c>
      <c r="K89" s="288">
        <v>0</v>
      </c>
      <c r="L89" s="90">
        <v>4383988.68</v>
      </c>
      <c r="M89" s="288">
        <v>4383988.68</v>
      </c>
      <c r="N89" s="202">
        <f t="shared" si="11"/>
        <v>99.9988823088765</v>
      </c>
      <c r="O89" s="87">
        <f t="shared" si="10"/>
        <v>0</v>
      </c>
      <c r="P89" s="289"/>
      <c r="R89" s="14"/>
    </row>
    <row r="90" spans="1:18" s="13" customFormat="1" ht="12.75" customHeight="1">
      <c r="A90" s="968"/>
      <c r="B90" s="1085"/>
      <c r="C90" s="91">
        <v>905</v>
      </c>
      <c r="D90" s="89" t="s">
        <v>37</v>
      </c>
      <c r="E90" s="89" t="s">
        <v>35</v>
      </c>
      <c r="F90" s="89" t="s">
        <v>134</v>
      </c>
      <c r="G90" s="287" t="s">
        <v>28</v>
      </c>
      <c r="H90" s="1081"/>
      <c r="I90" s="59">
        <v>576265.32</v>
      </c>
      <c r="J90" s="288">
        <v>576265.32</v>
      </c>
      <c r="K90" s="288">
        <v>0</v>
      </c>
      <c r="L90" s="90">
        <v>576265.32</v>
      </c>
      <c r="M90" s="288">
        <v>576265.32</v>
      </c>
      <c r="N90" s="202">
        <f t="shared" si="11"/>
        <v>100</v>
      </c>
      <c r="O90" s="87">
        <f t="shared" si="10"/>
        <v>0</v>
      </c>
      <c r="P90" s="289"/>
      <c r="R90" s="14"/>
    </row>
    <row r="91" spans="1:18" s="13" customFormat="1" ht="12.75" customHeight="1">
      <c r="A91" s="968"/>
      <c r="B91" s="1085"/>
      <c r="C91" s="91">
        <v>905</v>
      </c>
      <c r="D91" s="89" t="s">
        <v>37</v>
      </c>
      <c r="E91" s="89" t="s">
        <v>35</v>
      </c>
      <c r="F91" s="89" t="s">
        <v>133</v>
      </c>
      <c r="G91" s="287" t="s">
        <v>51</v>
      </c>
      <c r="H91" s="1081"/>
      <c r="I91" s="59">
        <v>6417.98</v>
      </c>
      <c r="J91" s="288">
        <v>6417.98</v>
      </c>
      <c r="K91" s="288">
        <v>0</v>
      </c>
      <c r="L91" s="90">
        <v>6417.98</v>
      </c>
      <c r="M91" s="288">
        <v>6417.98</v>
      </c>
      <c r="N91" s="202">
        <f t="shared" si="11"/>
        <v>100</v>
      </c>
      <c r="O91" s="87">
        <f t="shared" si="10"/>
        <v>0</v>
      </c>
      <c r="P91" s="289"/>
      <c r="R91" s="14"/>
    </row>
    <row r="92" spans="1:18" s="13" customFormat="1" ht="12.75" customHeight="1">
      <c r="A92" s="968"/>
      <c r="B92" s="1085"/>
      <c r="C92" s="91">
        <v>905</v>
      </c>
      <c r="D92" s="89" t="s">
        <v>37</v>
      </c>
      <c r="E92" s="89" t="s">
        <v>35</v>
      </c>
      <c r="F92" s="89" t="s">
        <v>133</v>
      </c>
      <c r="G92" s="287" t="s">
        <v>52</v>
      </c>
      <c r="H92" s="1081"/>
      <c r="I92" s="59">
        <v>1587955.67</v>
      </c>
      <c r="J92" s="288">
        <v>1587932.47</v>
      </c>
      <c r="K92" s="288">
        <v>-1718758</v>
      </c>
      <c r="L92" s="90">
        <v>1587932.47</v>
      </c>
      <c r="M92" s="288">
        <v>1587932.47</v>
      </c>
      <c r="N92" s="202">
        <v>100</v>
      </c>
      <c r="O92" s="87">
        <f t="shared" si="10"/>
        <v>-1718758</v>
      </c>
      <c r="P92" s="289"/>
      <c r="R92" s="14"/>
    </row>
    <row r="93" spans="1:18" s="13" customFormat="1" ht="18" customHeight="1">
      <c r="A93" s="968"/>
      <c r="B93" s="1086" t="s">
        <v>135</v>
      </c>
      <c r="C93" s="91">
        <v>905</v>
      </c>
      <c r="D93" s="89" t="s">
        <v>37</v>
      </c>
      <c r="E93" s="89" t="s">
        <v>35</v>
      </c>
      <c r="F93" s="89" t="s">
        <v>136</v>
      </c>
      <c r="G93" s="287" t="s">
        <v>28</v>
      </c>
      <c r="H93" s="1081"/>
      <c r="I93" s="59">
        <v>2444107.39</v>
      </c>
      <c r="J93" s="288">
        <v>0</v>
      </c>
      <c r="K93" s="288">
        <v>2444107.39</v>
      </c>
      <c r="L93" s="90">
        <v>2444107.39</v>
      </c>
      <c r="M93" s="288">
        <v>2444107.39</v>
      </c>
      <c r="N93" s="202">
        <f t="shared" si="11"/>
        <v>100</v>
      </c>
      <c r="O93" s="87">
        <f t="shared" si="10"/>
        <v>0</v>
      </c>
      <c r="P93" s="289"/>
      <c r="R93" s="14"/>
    </row>
    <row r="94" spans="1:18" s="13" customFormat="1" ht="15.75" customHeight="1">
      <c r="A94" s="968"/>
      <c r="B94" s="1087"/>
      <c r="C94" s="91">
        <v>905</v>
      </c>
      <c r="D94" s="89" t="s">
        <v>37</v>
      </c>
      <c r="E94" s="89" t="s">
        <v>35</v>
      </c>
      <c r="F94" s="89" t="s">
        <v>134</v>
      </c>
      <c r="G94" s="290" t="s">
        <v>28</v>
      </c>
      <c r="H94" s="1081"/>
      <c r="I94" s="59">
        <v>891351.43</v>
      </c>
      <c r="J94" s="288">
        <v>0</v>
      </c>
      <c r="K94" s="288">
        <v>891351.43</v>
      </c>
      <c r="L94" s="90">
        <v>891351.43</v>
      </c>
      <c r="M94" s="281">
        <v>891351.43</v>
      </c>
      <c r="N94" s="202">
        <f t="shared" si="11"/>
        <v>100</v>
      </c>
      <c r="O94" s="87">
        <f t="shared" si="10"/>
        <v>0</v>
      </c>
      <c r="P94" s="289"/>
      <c r="R94" s="14"/>
    </row>
    <row r="95" spans="1:18" s="13" customFormat="1" ht="15.75" customHeight="1">
      <c r="A95" s="968"/>
      <c r="B95" s="1087"/>
      <c r="C95" s="91">
        <v>905</v>
      </c>
      <c r="D95" s="89" t="s">
        <v>37</v>
      </c>
      <c r="E95" s="89" t="s">
        <v>35</v>
      </c>
      <c r="F95" s="89" t="s">
        <v>136</v>
      </c>
      <c r="G95" s="290" t="s">
        <v>52</v>
      </c>
      <c r="H95" s="1081"/>
      <c r="I95" s="59">
        <v>373018.98</v>
      </c>
      <c r="J95" s="288">
        <v>0</v>
      </c>
      <c r="K95" s="288">
        <v>189340.85</v>
      </c>
      <c r="L95" s="90">
        <v>100573.85</v>
      </c>
      <c r="M95" s="288">
        <v>100573.85</v>
      </c>
      <c r="N95" s="188">
        <f t="shared" si="11"/>
        <v>50.75903912449709</v>
      </c>
      <c r="O95" s="87">
        <f t="shared" si="10"/>
        <v>88767</v>
      </c>
      <c r="P95" s="289"/>
      <c r="R95" s="14"/>
    </row>
    <row r="96" spans="1:18" s="13" customFormat="1" ht="18" customHeight="1">
      <c r="A96" s="968"/>
      <c r="B96" s="1088"/>
      <c r="C96" s="91">
        <v>905</v>
      </c>
      <c r="D96" s="89" t="s">
        <v>37</v>
      </c>
      <c r="E96" s="89" t="s">
        <v>35</v>
      </c>
      <c r="F96" s="89" t="s">
        <v>134</v>
      </c>
      <c r="G96" s="290" t="s">
        <v>52</v>
      </c>
      <c r="H96" s="1081"/>
      <c r="I96" s="59">
        <v>1019425.13</v>
      </c>
      <c r="J96" s="288">
        <v>0</v>
      </c>
      <c r="K96" s="288">
        <v>270755.13</v>
      </c>
      <c r="L96" s="90">
        <v>1019425.13</v>
      </c>
      <c r="M96" s="288">
        <v>1019425.13</v>
      </c>
      <c r="N96" s="202">
        <f t="shared" si="11"/>
        <v>26.5595895208116</v>
      </c>
      <c r="O96" s="87">
        <f>J96+K96-M96</f>
        <v>-748670</v>
      </c>
      <c r="P96" s="289"/>
      <c r="R96" s="14"/>
    </row>
    <row r="97" spans="1:18" s="13" customFormat="1" ht="12.75" customHeight="1">
      <c r="A97" s="968"/>
      <c r="B97" s="291" t="s">
        <v>137</v>
      </c>
      <c r="C97" s="74">
        <v>905</v>
      </c>
      <c r="D97" s="75" t="s">
        <v>37</v>
      </c>
      <c r="E97" s="75" t="s">
        <v>35</v>
      </c>
      <c r="F97" s="75" t="s">
        <v>138</v>
      </c>
      <c r="G97" s="292" t="s">
        <v>28</v>
      </c>
      <c r="H97" s="1081"/>
      <c r="I97" s="94">
        <v>3620317.42</v>
      </c>
      <c r="J97" s="293">
        <v>334787.48</v>
      </c>
      <c r="K97" s="293">
        <v>3143859.18</v>
      </c>
      <c r="L97" s="79">
        <v>3478741.59</v>
      </c>
      <c r="M97" s="293">
        <v>3478741.59</v>
      </c>
      <c r="N97" s="202">
        <f t="shared" si="11"/>
        <v>96.08678622439687</v>
      </c>
      <c r="O97" s="78">
        <f t="shared" si="10"/>
        <v>-94.92999999970198</v>
      </c>
      <c r="P97" s="289"/>
      <c r="R97" s="14"/>
    </row>
    <row r="98" spans="1:18" s="13" customFormat="1" ht="13.5" customHeight="1">
      <c r="A98" s="968"/>
      <c r="B98" s="1089" t="s">
        <v>139</v>
      </c>
      <c r="C98" s="294">
        <v>905</v>
      </c>
      <c r="D98" s="295" t="s">
        <v>37</v>
      </c>
      <c r="E98" s="295" t="s">
        <v>35</v>
      </c>
      <c r="F98" s="295" t="s">
        <v>140</v>
      </c>
      <c r="G98" s="287" t="s">
        <v>28</v>
      </c>
      <c r="H98" s="1081"/>
      <c r="I98" s="59">
        <v>7557.9</v>
      </c>
      <c r="J98" s="288">
        <v>0</v>
      </c>
      <c r="K98" s="288">
        <v>0</v>
      </c>
      <c r="L98" s="61">
        <v>0</v>
      </c>
      <c r="M98" s="288">
        <v>0</v>
      </c>
      <c r="N98" s="147">
        <f t="shared" si="11"/>
        <v>0</v>
      </c>
      <c r="O98" s="95">
        <f t="shared" si="10"/>
        <v>0</v>
      </c>
      <c r="P98" s="289"/>
      <c r="R98" s="14"/>
    </row>
    <row r="99" spans="1:18" s="13" customFormat="1" ht="12" customHeight="1">
      <c r="A99" s="968"/>
      <c r="B99" s="1090"/>
      <c r="C99" s="91">
        <v>905</v>
      </c>
      <c r="D99" s="89" t="s">
        <v>37</v>
      </c>
      <c r="E99" s="89" t="s">
        <v>35</v>
      </c>
      <c r="F99" s="295" t="s">
        <v>140</v>
      </c>
      <c r="G99" s="287" t="s">
        <v>52</v>
      </c>
      <c r="H99" s="1081"/>
      <c r="I99" s="92">
        <v>50000</v>
      </c>
      <c r="J99" s="293">
        <v>0</v>
      </c>
      <c r="K99" s="293">
        <v>50000</v>
      </c>
      <c r="L99" s="79">
        <v>50000</v>
      </c>
      <c r="M99" s="293">
        <v>50000</v>
      </c>
      <c r="N99" s="202">
        <f t="shared" si="11"/>
        <v>100</v>
      </c>
      <c r="O99" s="85">
        <f t="shared" si="10"/>
        <v>0</v>
      </c>
      <c r="P99" s="62"/>
      <c r="R99" s="14"/>
    </row>
    <row r="100" spans="1:18" s="13" customFormat="1" ht="36" customHeight="1">
      <c r="A100" s="968"/>
      <c r="B100" s="296" t="s">
        <v>141</v>
      </c>
      <c r="C100" s="297">
        <v>905</v>
      </c>
      <c r="D100" s="43" t="s">
        <v>37</v>
      </c>
      <c r="E100" s="43" t="s">
        <v>35</v>
      </c>
      <c r="F100" s="43" t="s">
        <v>142</v>
      </c>
      <c r="G100" s="43" t="s">
        <v>28</v>
      </c>
      <c r="H100" s="1081"/>
      <c r="I100" s="49">
        <v>3357400</v>
      </c>
      <c r="J100" s="49">
        <v>3357400</v>
      </c>
      <c r="K100" s="49">
        <v>0</v>
      </c>
      <c r="L100" s="49">
        <v>3357400</v>
      </c>
      <c r="M100" s="49">
        <v>3357400</v>
      </c>
      <c r="N100" s="44">
        <f t="shared" si="11"/>
        <v>100</v>
      </c>
      <c r="O100" s="49">
        <f t="shared" si="10"/>
        <v>0</v>
      </c>
      <c r="P100" s="298"/>
      <c r="R100" s="14"/>
    </row>
    <row r="101" spans="1:18" s="13" customFormat="1" ht="36" customHeight="1">
      <c r="A101" s="968"/>
      <c r="B101" s="296" t="s">
        <v>143</v>
      </c>
      <c r="C101" s="297">
        <v>905</v>
      </c>
      <c r="D101" s="43" t="s">
        <v>37</v>
      </c>
      <c r="E101" s="43" t="s">
        <v>35</v>
      </c>
      <c r="F101" s="43" t="s">
        <v>144</v>
      </c>
      <c r="G101" s="43" t="s">
        <v>28</v>
      </c>
      <c r="H101" s="1082"/>
      <c r="I101" s="49">
        <v>33562559.38</v>
      </c>
      <c r="J101" s="49">
        <v>0</v>
      </c>
      <c r="K101" s="49">
        <v>33527202.67</v>
      </c>
      <c r="L101" s="49">
        <v>25362202.67</v>
      </c>
      <c r="M101" s="49">
        <v>25362202.67</v>
      </c>
      <c r="N101" s="44">
        <f t="shared" si="11"/>
        <v>99.89465430928647</v>
      </c>
      <c r="O101" s="49">
        <f t="shared" si="10"/>
        <v>8165000</v>
      </c>
      <c r="P101" s="299"/>
      <c r="R101" s="14"/>
    </row>
    <row r="102" spans="1:18" s="13" customFormat="1" ht="15" customHeight="1">
      <c r="A102" s="968"/>
      <c r="B102" s="300"/>
      <c r="C102" s="1077" t="s">
        <v>145</v>
      </c>
      <c r="D102" s="1023"/>
      <c r="E102" s="1023"/>
      <c r="F102" s="1023"/>
      <c r="G102" s="1023"/>
      <c r="H102" s="1023"/>
      <c r="I102" s="1023"/>
      <c r="J102" s="1023"/>
      <c r="K102" s="1023"/>
      <c r="L102" s="1023"/>
      <c r="M102" s="1023"/>
      <c r="N102" s="1023"/>
      <c r="O102" s="1023"/>
      <c r="P102" s="994"/>
      <c r="R102" s="14"/>
    </row>
    <row r="103" spans="1:18" s="13" customFormat="1" ht="10.5" customHeight="1">
      <c r="A103" s="968"/>
      <c r="B103" s="274" t="s">
        <v>123</v>
      </c>
      <c r="C103" s="301" t="s">
        <v>110</v>
      </c>
      <c r="D103" s="302" t="s">
        <v>33</v>
      </c>
      <c r="E103" s="302" t="s">
        <v>23</v>
      </c>
      <c r="F103" s="302" t="s">
        <v>146</v>
      </c>
      <c r="G103" s="303" t="s">
        <v>21</v>
      </c>
      <c r="H103" s="1024">
        <v>31589957.92</v>
      </c>
      <c r="I103" s="277">
        <f>SUM(I104:I110)</f>
        <v>31589957.92</v>
      </c>
      <c r="J103" s="304">
        <f>SUM(J104:J110)</f>
        <v>159426.31</v>
      </c>
      <c r="K103" s="304">
        <f>SUM(K104:K110)</f>
        <v>29203215.919999998</v>
      </c>
      <c r="L103" s="305">
        <f>SUM(L104:L110)</f>
        <v>29362642.23</v>
      </c>
      <c r="M103" s="304">
        <f>SUM(M104:M110)</f>
        <v>29362642.23</v>
      </c>
      <c r="N103" s="147">
        <f t="shared" si="11"/>
        <v>92.9492920008296</v>
      </c>
      <c r="O103" s="188">
        <f aca="true" t="shared" si="12" ref="O103:O110">J103+K103-M103</f>
        <v>0</v>
      </c>
      <c r="P103" s="306"/>
      <c r="R103" s="14"/>
    </row>
    <row r="104" spans="1:18" s="13" customFormat="1" ht="12.75" customHeight="1">
      <c r="A104" s="968"/>
      <c r="B104" s="956" t="s">
        <v>147</v>
      </c>
      <c r="C104" s="307">
        <v>905</v>
      </c>
      <c r="D104" s="302" t="s">
        <v>33</v>
      </c>
      <c r="E104" s="302" t="s">
        <v>23</v>
      </c>
      <c r="F104" s="302" t="s">
        <v>148</v>
      </c>
      <c r="G104" s="303" t="s">
        <v>28</v>
      </c>
      <c r="H104" s="1025"/>
      <c r="I104" s="59">
        <v>385944.46</v>
      </c>
      <c r="J104" s="308">
        <v>0</v>
      </c>
      <c r="K104" s="308">
        <v>312202.71</v>
      </c>
      <c r="L104" s="61">
        <v>312202.71</v>
      </c>
      <c r="M104" s="308">
        <v>312202.71</v>
      </c>
      <c r="N104" s="202">
        <f t="shared" si="11"/>
        <v>80.89317048364939</v>
      </c>
      <c r="O104" s="87">
        <f t="shared" si="12"/>
        <v>0</v>
      </c>
      <c r="P104" s="306"/>
      <c r="R104" s="14"/>
    </row>
    <row r="105" spans="1:18" s="13" customFormat="1" ht="12.75" customHeight="1">
      <c r="A105" s="968"/>
      <c r="B105" s="947"/>
      <c r="C105" s="307">
        <v>905</v>
      </c>
      <c r="D105" s="302" t="s">
        <v>33</v>
      </c>
      <c r="E105" s="302" t="s">
        <v>23</v>
      </c>
      <c r="F105" s="302" t="s">
        <v>148</v>
      </c>
      <c r="G105" s="303" t="s">
        <v>51</v>
      </c>
      <c r="H105" s="1025"/>
      <c r="I105" s="59">
        <v>21000</v>
      </c>
      <c r="J105" s="309">
        <v>0</v>
      </c>
      <c r="K105" s="309">
        <v>21000</v>
      </c>
      <c r="L105" s="271">
        <v>21000</v>
      </c>
      <c r="M105" s="309">
        <v>21000</v>
      </c>
      <c r="N105" s="202">
        <f t="shared" si="11"/>
        <v>100</v>
      </c>
      <c r="O105" s="87">
        <f t="shared" si="12"/>
        <v>0</v>
      </c>
      <c r="P105" s="310"/>
      <c r="R105" s="14"/>
    </row>
    <row r="106" spans="1:18" s="13" customFormat="1" ht="12.75" customHeight="1">
      <c r="A106" s="968"/>
      <c r="B106" s="947"/>
      <c r="C106" s="307">
        <v>905</v>
      </c>
      <c r="D106" s="302" t="s">
        <v>33</v>
      </c>
      <c r="E106" s="302" t="s">
        <v>23</v>
      </c>
      <c r="F106" s="302" t="s">
        <v>149</v>
      </c>
      <c r="G106" s="311" t="s">
        <v>28</v>
      </c>
      <c r="H106" s="1025"/>
      <c r="I106" s="59">
        <v>41775</v>
      </c>
      <c r="J106" s="308">
        <v>41758.67</v>
      </c>
      <c r="K106" s="309">
        <v>0</v>
      </c>
      <c r="L106" s="271">
        <v>41758.67</v>
      </c>
      <c r="M106" s="309">
        <v>41758.67</v>
      </c>
      <c r="N106" s="202">
        <f t="shared" si="11"/>
        <v>99.96090963494912</v>
      </c>
      <c r="O106" s="87">
        <f t="shared" si="12"/>
        <v>0</v>
      </c>
      <c r="P106" s="310"/>
      <c r="R106" s="14"/>
    </row>
    <row r="107" spans="1:18" s="13" customFormat="1" ht="12.75" customHeight="1">
      <c r="A107" s="968"/>
      <c r="B107" s="948"/>
      <c r="C107" s="307">
        <v>905</v>
      </c>
      <c r="D107" s="302" t="s">
        <v>33</v>
      </c>
      <c r="E107" s="302" t="s">
        <v>23</v>
      </c>
      <c r="F107" s="302" t="s">
        <v>150</v>
      </c>
      <c r="G107" s="311" t="s">
        <v>28</v>
      </c>
      <c r="H107" s="1025"/>
      <c r="I107" s="59">
        <v>17391.02</v>
      </c>
      <c r="J107" s="308">
        <v>0</v>
      </c>
      <c r="K107" s="308">
        <v>17391.02</v>
      </c>
      <c r="L107" s="61">
        <v>17391.02</v>
      </c>
      <c r="M107" s="308">
        <v>17391.02</v>
      </c>
      <c r="N107" s="151">
        <f t="shared" si="11"/>
        <v>100</v>
      </c>
      <c r="O107" s="87">
        <f t="shared" si="12"/>
        <v>0</v>
      </c>
      <c r="P107" s="310"/>
      <c r="R107" s="14"/>
    </row>
    <row r="108" spans="1:18" s="13" customFormat="1" ht="24">
      <c r="A108" s="968"/>
      <c r="B108" s="312" t="s">
        <v>151</v>
      </c>
      <c r="C108" s="307">
        <v>905</v>
      </c>
      <c r="D108" s="302" t="s">
        <v>33</v>
      </c>
      <c r="E108" s="302" t="s">
        <v>23</v>
      </c>
      <c r="F108" s="302" t="s">
        <v>152</v>
      </c>
      <c r="G108" s="303" t="s">
        <v>28</v>
      </c>
      <c r="H108" s="1025"/>
      <c r="I108" s="59">
        <v>9086</v>
      </c>
      <c r="J108" s="308">
        <v>0</v>
      </c>
      <c r="K108" s="308">
        <v>6904.08</v>
      </c>
      <c r="L108" s="61">
        <v>6904.08</v>
      </c>
      <c r="M108" s="308">
        <v>6904.08</v>
      </c>
      <c r="N108" s="151">
        <f t="shared" si="11"/>
        <v>75.98591239269206</v>
      </c>
      <c r="O108" s="60">
        <f t="shared" si="12"/>
        <v>0</v>
      </c>
      <c r="P108" s="306"/>
      <c r="R108" s="14"/>
    </row>
    <row r="109" spans="1:18" s="13" customFormat="1" ht="18" customHeight="1">
      <c r="A109" s="968"/>
      <c r="B109" s="947" t="s">
        <v>153</v>
      </c>
      <c r="C109" s="313">
        <v>905</v>
      </c>
      <c r="D109" s="314" t="s">
        <v>33</v>
      </c>
      <c r="E109" s="314" t="s">
        <v>154</v>
      </c>
      <c r="F109" s="302" t="s">
        <v>155</v>
      </c>
      <c r="G109" s="315" t="s">
        <v>28</v>
      </c>
      <c r="H109" s="1025"/>
      <c r="I109" s="112">
        <v>117667.64</v>
      </c>
      <c r="J109" s="316">
        <v>117667.64</v>
      </c>
      <c r="K109" s="316">
        <v>0</v>
      </c>
      <c r="L109" s="157">
        <v>117667.64</v>
      </c>
      <c r="M109" s="316">
        <v>117667.64</v>
      </c>
      <c r="N109" s="317">
        <f t="shared" si="11"/>
        <v>100</v>
      </c>
      <c r="O109" s="80">
        <f t="shared" si="12"/>
        <v>0</v>
      </c>
      <c r="P109" s="1074"/>
      <c r="R109" s="14"/>
    </row>
    <row r="110" spans="1:18" s="13" customFormat="1" ht="18" customHeight="1">
      <c r="A110" s="968"/>
      <c r="B110" s="947"/>
      <c r="C110" s="313">
        <v>905</v>
      </c>
      <c r="D110" s="314" t="s">
        <v>33</v>
      </c>
      <c r="E110" s="314" t="s">
        <v>154</v>
      </c>
      <c r="F110" s="302" t="s">
        <v>156</v>
      </c>
      <c r="G110" s="315" t="s">
        <v>157</v>
      </c>
      <c r="H110" s="1025"/>
      <c r="I110" s="59">
        <v>30997093.8</v>
      </c>
      <c r="J110" s="316">
        <v>0</v>
      </c>
      <c r="K110" s="316">
        <v>28845718.11</v>
      </c>
      <c r="L110" s="157">
        <v>28845718.11</v>
      </c>
      <c r="M110" s="316">
        <v>28845718.11</v>
      </c>
      <c r="N110" s="202">
        <f t="shared" si="11"/>
        <v>93.05942775190104</v>
      </c>
      <c r="O110" s="80">
        <f t="shared" si="12"/>
        <v>0</v>
      </c>
      <c r="P110" s="1074"/>
      <c r="R110" s="14"/>
    </row>
    <row r="111" spans="1:18" s="13" customFormat="1" ht="17.25" customHeight="1">
      <c r="A111" s="968"/>
      <c r="B111" s="300"/>
      <c r="C111" s="992" t="s">
        <v>158</v>
      </c>
      <c r="D111" s="993"/>
      <c r="E111" s="993"/>
      <c r="F111" s="993"/>
      <c r="G111" s="993"/>
      <c r="H111" s="993"/>
      <c r="I111" s="993"/>
      <c r="J111" s="993"/>
      <c r="K111" s="993"/>
      <c r="L111" s="993"/>
      <c r="M111" s="993"/>
      <c r="N111" s="1023"/>
      <c r="O111" s="993"/>
      <c r="P111" s="994"/>
      <c r="R111" s="14"/>
    </row>
    <row r="112" spans="1:18" s="13" customFormat="1" ht="12">
      <c r="A112" s="968"/>
      <c r="B112" s="274" t="s">
        <v>123</v>
      </c>
      <c r="C112" s="318">
        <v>905</v>
      </c>
      <c r="D112" s="89" t="s">
        <v>33</v>
      </c>
      <c r="E112" s="89" t="s">
        <v>26</v>
      </c>
      <c r="F112" s="89" t="s">
        <v>159</v>
      </c>
      <c r="G112" s="89" t="s">
        <v>21</v>
      </c>
      <c r="H112" s="1016">
        <v>94186036.29</v>
      </c>
      <c r="I112" s="319">
        <f>SUM(I113:I133)</f>
        <v>94186036.29</v>
      </c>
      <c r="J112" s="320">
        <f>SUM(J113:J133)</f>
        <v>22219114.010000005</v>
      </c>
      <c r="K112" s="320">
        <f>SUM(K113:K133)</f>
        <v>68485413.36</v>
      </c>
      <c r="L112" s="321">
        <f>SUM(L113:L133)</f>
        <v>90641960.09</v>
      </c>
      <c r="M112" s="320">
        <f>SUM(M113:M133)</f>
        <v>90641960.09</v>
      </c>
      <c r="N112" s="188">
        <f t="shared" si="11"/>
        <v>96.3035827208182</v>
      </c>
      <c r="O112" s="320">
        <f aca="true" t="shared" si="13" ref="O112:O133">J112+K112-M112</f>
        <v>62567.28000000119</v>
      </c>
      <c r="P112" s="152"/>
      <c r="R112" s="14"/>
    </row>
    <row r="113" spans="1:18" s="13" customFormat="1" ht="11.25" customHeight="1" hidden="1">
      <c r="A113" s="968"/>
      <c r="B113" s="322" t="s">
        <v>160</v>
      </c>
      <c r="C113" s="91">
        <v>905</v>
      </c>
      <c r="D113" s="89" t="s">
        <v>33</v>
      </c>
      <c r="E113" s="89" t="s">
        <v>46</v>
      </c>
      <c r="F113" s="323" t="s">
        <v>161</v>
      </c>
      <c r="G113" s="323" t="s">
        <v>162</v>
      </c>
      <c r="H113" s="1017"/>
      <c r="I113" s="59"/>
      <c r="J113" s="324"/>
      <c r="K113" s="324"/>
      <c r="L113" s="325"/>
      <c r="M113" s="324"/>
      <c r="N113" s="147"/>
      <c r="O113" s="60"/>
      <c r="P113" s="152"/>
      <c r="R113" s="14"/>
    </row>
    <row r="114" spans="1:18" s="13" customFormat="1" ht="24" customHeight="1" hidden="1">
      <c r="A114" s="968"/>
      <c r="B114" s="326" t="s">
        <v>163</v>
      </c>
      <c r="C114" s="294">
        <v>905</v>
      </c>
      <c r="D114" s="295" t="s">
        <v>33</v>
      </c>
      <c r="E114" s="295" t="s">
        <v>46</v>
      </c>
      <c r="F114" s="327" t="s">
        <v>164</v>
      </c>
      <c r="G114" s="327" t="s">
        <v>101</v>
      </c>
      <c r="H114" s="1017"/>
      <c r="I114" s="59">
        <v>0</v>
      </c>
      <c r="J114" s="324">
        <v>0</v>
      </c>
      <c r="K114" s="324">
        <v>0</v>
      </c>
      <c r="L114" s="325">
        <v>0</v>
      </c>
      <c r="M114" s="324">
        <v>0</v>
      </c>
      <c r="N114" s="147" t="e">
        <f t="shared" si="11"/>
        <v>#DIV/0!</v>
      </c>
      <c r="O114" s="60">
        <f t="shared" si="13"/>
        <v>0</v>
      </c>
      <c r="P114" s="152"/>
      <c r="R114" s="14"/>
    </row>
    <row r="115" spans="1:18" s="13" customFormat="1" ht="12.75" customHeight="1">
      <c r="A115" s="968"/>
      <c r="B115" s="942" t="s">
        <v>132</v>
      </c>
      <c r="C115" s="294">
        <v>905</v>
      </c>
      <c r="D115" s="295" t="s">
        <v>33</v>
      </c>
      <c r="E115" s="295" t="s">
        <v>46</v>
      </c>
      <c r="F115" s="295" t="s">
        <v>165</v>
      </c>
      <c r="G115" s="295" t="s">
        <v>50</v>
      </c>
      <c r="H115" s="1017"/>
      <c r="I115" s="112">
        <v>10704366.53</v>
      </c>
      <c r="J115" s="81">
        <v>10704366.53</v>
      </c>
      <c r="K115" s="81">
        <v>-90542.52</v>
      </c>
      <c r="L115" s="157">
        <v>10701507.39</v>
      </c>
      <c r="M115" s="81">
        <v>10701507.39</v>
      </c>
      <c r="N115" s="147">
        <f t="shared" si="11"/>
        <v>99.15415340322807</v>
      </c>
      <c r="O115" s="81">
        <f t="shared" si="13"/>
        <v>-87683.38000000082</v>
      </c>
      <c r="P115" s="286"/>
      <c r="R115" s="14"/>
    </row>
    <row r="116" spans="1:18" s="13" customFormat="1" ht="12.75" customHeight="1">
      <c r="A116" s="968"/>
      <c r="B116" s="1041"/>
      <c r="C116" s="294">
        <v>905</v>
      </c>
      <c r="D116" s="295" t="s">
        <v>33</v>
      </c>
      <c r="E116" s="295" t="s">
        <v>46</v>
      </c>
      <c r="F116" s="295" t="s">
        <v>166</v>
      </c>
      <c r="G116" s="295" t="s">
        <v>50</v>
      </c>
      <c r="H116" s="1017"/>
      <c r="I116" s="112">
        <v>3357996.24</v>
      </c>
      <c r="J116" s="81">
        <v>0</v>
      </c>
      <c r="K116" s="81">
        <v>3357996.24</v>
      </c>
      <c r="L116" s="157">
        <v>3357996.24</v>
      </c>
      <c r="M116" s="81">
        <v>3357996.24</v>
      </c>
      <c r="N116" s="147">
        <f>(J116+K116)/I116*100</f>
        <v>100</v>
      </c>
      <c r="O116" s="81">
        <f>J116+K116-M116</f>
        <v>0</v>
      </c>
      <c r="P116" s="286"/>
      <c r="R116" s="14"/>
    </row>
    <row r="117" spans="1:18" s="13" customFormat="1" ht="12.75" customHeight="1">
      <c r="A117" s="968"/>
      <c r="B117" s="1041"/>
      <c r="C117" s="294">
        <v>905</v>
      </c>
      <c r="D117" s="295" t="s">
        <v>33</v>
      </c>
      <c r="E117" s="295" t="s">
        <v>46</v>
      </c>
      <c r="F117" s="295" t="s">
        <v>165</v>
      </c>
      <c r="G117" s="295" t="s">
        <v>28</v>
      </c>
      <c r="H117" s="1017"/>
      <c r="I117" s="59">
        <v>6756228.98</v>
      </c>
      <c r="J117" s="60">
        <v>6713832.43</v>
      </c>
      <c r="K117" s="60">
        <v>0</v>
      </c>
      <c r="L117" s="61">
        <v>6713832.43</v>
      </c>
      <c r="M117" s="60">
        <v>6713832.43</v>
      </c>
      <c r="N117" s="147">
        <f t="shared" si="11"/>
        <v>99.37248204397002</v>
      </c>
      <c r="O117" s="60">
        <f t="shared" si="13"/>
        <v>0</v>
      </c>
      <c r="P117" s="289"/>
      <c r="R117" s="14"/>
    </row>
    <row r="118" spans="1:18" s="13" customFormat="1" ht="12.75" customHeight="1">
      <c r="A118" s="968"/>
      <c r="B118" s="1041"/>
      <c r="C118" s="294">
        <v>905</v>
      </c>
      <c r="D118" s="295" t="s">
        <v>33</v>
      </c>
      <c r="E118" s="295" t="s">
        <v>46</v>
      </c>
      <c r="F118" s="295" t="s">
        <v>166</v>
      </c>
      <c r="G118" s="295" t="s">
        <v>28</v>
      </c>
      <c r="H118" s="1017"/>
      <c r="I118" s="59">
        <v>5446476.41</v>
      </c>
      <c r="J118" s="60">
        <v>1423164.1</v>
      </c>
      <c r="K118" s="60">
        <v>4023312.31</v>
      </c>
      <c r="L118" s="61">
        <v>5446476.41</v>
      </c>
      <c r="M118" s="60">
        <v>5446476.41</v>
      </c>
      <c r="N118" s="147">
        <f t="shared" si="11"/>
        <v>100</v>
      </c>
      <c r="O118" s="60">
        <f t="shared" si="13"/>
        <v>0</v>
      </c>
      <c r="P118" s="289"/>
      <c r="R118" s="14"/>
    </row>
    <row r="119" spans="1:18" s="13" customFormat="1" ht="12.75" customHeight="1">
      <c r="A119" s="968"/>
      <c r="B119" s="1041"/>
      <c r="C119" s="294">
        <v>905</v>
      </c>
      <c r="D119" s="295" t="s">
        <v>33</v>
      </c>
      <c r="E119" s="295" t="s">
        <v>46</v>
      </c>
      <c r="F119" s="295" t="s">
        <v>165</v>
      </c>
      <c r="G119" s="295" t="s">
        <v>51</v>
      </c>
      <c r="H119" s="1017"/>
      <c r="I119" s="59">
        <v>95027.03</v>
      </c>
      <c r="J119" s="60">
        <v>95027.03</v>
      </c>
      <c r="K119" s="60">
        <v>0</v>
      </c>
      <c r="L119" s="61">
        <v>95027.03</v>
      </c>
      <c r="M119" s="60">
        <v>95027.03</v>
      </c>
      <c r="N119" s="147">
        <f t="shared" si="11"/>
        <v>100</v>
      </c>
      <c r="O119" s="60">
        <f t="shared" si="13"/>
        <v>0</v>
      </c>
      <c r="P119" s="289"/>
      <c r="R119" s="14"/>
    </row>
    <row r="120" spans="1:18" s="13" customFormat="1" ht="12.75" customHeight="1">
      <c r="A120" s="968"/>
      <c r="B120" s="1041"/>
      <c r="C120" s="294">
        <v>905</v>
      </c>
      <c r="D120" s="295" t="s">
        <v>33</v>
      </c>
      <c r="E120" s="295" t="s">
        <v>46</v>
      </c>
      <c r="F120" s="295" t="s">
        <v>166</v>
      </c>
      <c r="G120" s="295" t="s">
        <v>51</v>
      </c>
      <c r="H120" s="1017"/>
      <c r="I120" s="59">
        <v>83938.87</v>
      </c>
      <c r="J120" s="60"/>
      <c r="K120" s="60">
        <v>83938.87</v>
      </c>
      <c r="L120" s="61">
        <v>83938.87</v>
      </c>
      <c r="M120" s="60">
        <v>83938.87</v>
      </c>
      <c r="N120" s="147">
        <f>(J120+K120)/I120*100</f>
        <v>100</v>
      </c>
      <c r="O120" s="60">
        <f>J120+K120-M120</f>
        <v>0</v>
      </c>
      <c r="P120" s="289"/>
      <c r="R120" s="14"/>
    </row>
    <row r="121" spans="1:18" s="13" customFormat="1" ht="12.75" customHeight="1">
      <c r="A121" s="968"/>
      <c r="B121" s="1041"/>
      <c r="C121" s="294">
        <v>905</v>
      </c>
      <c r="D121" s="295" t="s">
        <v>33</v>
      </c>
      <c r="E121" s="295" t="s">
        <v>46</v>
      </c>
      <c r="F121" s="295" t="s">
        <v>165</v>
      </c>
      <c r="G121" s="295" t="s">
        <v>52</v>
      </c>
      <c r="H121" s="1017"/>
      <c r="I121" s="59">
        <v>2672253.39</v>
      </c>
      <c r="J121" s="60">
        <v>3054179.36</v>
      </c>
      <c r="K121" s="60">
        <v>-382152.97</v>
      </c>
      <c r="L121" s="61">
        <v>2672253.39</v>
      </c>
      <c r="M121" s="60">
        <v>2672253.39</v>
      </c>
      <c r="N121" s="147">
        <f t="shared" si="11"/>
        <v>99.99150529658415</v>
      </c>
      <c r="O121" s="60">
        <f t="shared" si="13"/>
        <v>-227.00000000046566</v>
      </c>
      <c r="P121" s="289"/>
      <c r="R121" s="14"/>
    </row>
    <row r="122" spans="1:18" s="13" customFormat="1" ht="12.75" customHeight="1">
      <c r="A122" s="968"/>
      <c r="B122" s="1041"/>
      <c r="C122" s="294">
        <v>905</v>
      </c>
      <c r="D122" s="295" t="s">
        <v>33</v>
      </c>
      <c r="E122" s="295" t="s">
        <v>46</v>
      </c>
      <c r="F122" s="295" t="s">
        <v>166</v>
      </c>
      <c r="G122" s="295" t="s">
        <v>52</v>
      </c>
      <c r="H122" s="1017"/>
      <c r="I122" s="94">
        <v>1190603.89</v>
      </c>
      <c r="J122" s="95">
        <v>113616.69</v>
      </c>
      <c r="K122" s="95">
        <v>1076987.2</v>
      </c>
      <c r="L122" s="271">
        <v>1190603.89</v>
      </c>
      <c r="M122" s="95">
        <v>1190603.89</v>
      </c>
      <c r="N122" s="317">
        <f t="shared" si="11"/>
        <v>100</v>
      </c>
      <c r="O122" s="95">
        <f t="shared" si="13"/>
        <v>0</v>
      </c>
      <c r="P122" s="328"/>
      <c r="R122" s="14"/>
    </row>
    <row r="123" spans="1:18" s="13" customFormat="1" ht="13.5" customHeight="1" thickBot="1">
      <c r="A123" s="968"/>
      <c r="B123" s="1042"/>
      <c r="C123" s="36">
        <v>905</v>
      </c>
      <c r="D123" s="37" t="s">
        <v>33</v>
      </c>
      <c r="E123" s="37" t="s">
        <v>46</v>
      </c>
      <c r="F123" s="117" t="s">
        <v>165</v>
      </c>
      <c r="G123" s="37" t="s">
        <v>157</v>
      </c>
      <c r="H123" s="1017"/>
      <c r="I123" s="38">
        <v>49137.87</v>
      </c>
      <c r="J123" s="39">
        <v>49137.87</v>
      </c>
      <c r="K123" s="39">
        <v>0</v>
      </c>
      <c r="L123" s="41">
        <v>49137.87</v>
      </c>
      <c r="M123" s="39">
        <v>49137.87</v>
      </c>
      <c r="N123" s="329">
        <f t="shared" si="11"/>
        <v>100</v>
      </c>
      <c r="O123" s="39">
        <f t="shared" si="13"/>
        <v>0</v>
      </c>
      <c r="P123" s="229"/>
      <c r="R123" s="14"/>
    </row>
    <row r="124" spans="1:18" s="13" customFormat="1" ht="12.75" customHeight="1" thickTop="1">
      <c r="A124" s="968"/>
      <c r="B124" s="1041" t="s">
        <v>167</v>
      </c>
      <c r="C124" s="31">
        <v>905</v>
      </c>
      <c r="D124" s="32" t="s">
        <v>33</v>
      </c>
      <c r="E124" s="32" t="s">
        <v>46</v>
      </c>
      <c r="F124" s="146" t="s">
        <v>168</v>
      </c>
      <c r="G124" s="32" t="s">
        <v>28</v>
      </c>
      <c r="H124" s="1017"/>
      <c r="I124" s="187">
        <v>20323909.69</v>
      </c>
      <c r="J124" s="87">
        <v>0</v>
      </c>
      <c r="K124" s="87">
        <v>17544548.01</v>
      </c>
      <c r="L124" s="90">
        <v>18989943.18</v>
      </c>
      <c r="M124" s="87">
        <v>18989943.18</v>
      </c>
      <c r="N124" s="188">
        <f t="shared" si="11"/>
        <v>86.32467019193885</v>
      </c>
      <c r="O124" s="87">
        <f t="shared" si="13"/>
        <v>-1445395.169999998</v>
      </c>
      <c r="P124" s="152"/>
      <c r="R124" s="14"/>
    </row>
    <row r="125" spans="1:18" s="13" customFormat="1" ht="12.75" customHeight="1" thickBot="1">
      <c r="A125" s="968"/>
      <c r="B125" s="1042"/>
      <c r="C125" s="36">
        <v>905</v>
      </c>
      <c r="D125" s="37" t="s">
        <v>33</v>
      </c>
      <c r="E125" s="37" t="s">
        <v>46</v>
      </c>
      <c r="F125" s="117" t="s">
        <v>168</v>
      </c>
      <c r="G125" s="37" t="s">
        <v>51</v>
      </c>
      <c r="H125" s="1017"/>
      <c r="I125" s="38">
        <v>1133</v>
      </c>
      <c r="J125" s="39">
        <v>0</v>
      </c>
      <c r="K125" s="39">
        <v>1063</v>
      </c>
      <c r="L125" s="41">
        <v>1063</v>
      </c>
      <c r="M125" s="39">
        <v>1063</v>
      </c>
      <c r="N125" s="329">
        <f t="shared" si="11"/>
        <v>93.8217122683142</v>
      </c>
      <c r="O125" s="39">
        <f t="shared" si="13"/>
        <v>0</v>
      </c>
      <c r="P125" s="229"/>
      <c r="R125" s="14"/>
    </row>
    <row r="126" spans="1:18" s="13" customFormat="1" ht="12.75" customHeight="1" thickBot="1" thickTop="1">
      <c r="A126" s="968"/>
      <c r="B126" s="330" t="s">
        <v>169</v>
      </c>
      <c r="C126" s="331">
        <v>905</v>
      </c>
      <c r="D126" s="332" t="s">
        <v>33</v>
      </c>
      <c r="E126" s="332" t="s">
        <v>46</v>
      </c>
      <c r="F126" s="333" t="s">
        <v>161</v>
      </c>
      <c r="G126" s="332" t="s">
        <v>51</v>
      </c>
      <c r="H126" s="1017"/>
      <c r="I126" s="334">
        <v>124277.79</v>
      </c>
      <c r="J126" s="335">
        <v>0</v>
      </c>
      <c r="K126" s="335">
        <v>124277.79</v>
      </c>
      <c r="L126" s="336">
        <v>124277.79</v>
      </c>
      <c r="M126" s="335">
        <v>124277.79</v>
      </c>
      <c r="N126" s="337">
        <f t="shared" si="11"/>
        <v>100</v>
      </c>
      <c r="O126" s="335">
        <f t="shared" si="13"/>
        <v>0</v>
      </c>
      <c r="P126" s="338"/>
      <c r="R126" s="14"/>
    </row>
    <row r="127" spans="1:18" s="13" customFormat="1" ht="12.75" customHeight="1" thickTop="1">
      <c r="A127" s="968"/>
      <c r="B127" s="1040" t="s">
        <v>170</v>
      </c>
      <c r="C127" s="31">
        <v>905</v>
      </c>
      <c r="D127" s="32" t="s">
        <v>33</v>
      </c>
      <c r="E127" s="32" t="s">
        <v>46</v>
      </c>
      <c r="F127" s="146" t="s">
        <v>171</v>
      </c>
      <c r="G127" s="32" t="s">
        <v>28</v>
      </c>
      <c r="H127" s="1017"/>
      <c r="I127" s="77">
        <v>452488.1</v>
      </c>
      <c r="J127" s="80">
        <v>0</v>
      </c>
      <c r="K127" s="80">
        <v>452453.1</v>
      </c>
      <c r="L127" s="339">
        <v>452453.1</v>
      </c>
      <c r="M127" s="80">
        <v>452453.1</v>
      </c>
      <c r="N127" s="188">
        <f>(J127+K127)/I127*100</f>
        <v>99.99226498995222</v>
      </c>
      <c r="O127" s="80">
        <f>J127+K127-M127</f>
        <v>0</v>
      </c>
      <c r="P127" s="1075"/>
      <c r="R127" s="14"/>
    </row>
    <row r="128" spans="1:18" s="13" customFormat="1" ht="13.5" customHeight="1" thickBot="1">
      <c r="A128" s="968"/>
      <c r="B128" s="1042"/>
      <c r="C128" s="340">
        <v>905</v>
      </c>
      <c r="D128" s="220" t="s">
        <v>33</v>
      </c>
      <c r="E128" s="220" t="s">
        <v>46</v>
      </c>
      <c r="F128" s="146" t="s">
        <v>171</v>
      </c>
      <c r="G128" s="220" t="s">
        <v>51</v>
      </c>
      <c r="H128" s="1017"/>
      <c r="I128" s="221">
        <v>3668.59</v>
      </c>
      <c r="J128" s="40">
        <v>0</v>
      </c>
      <c r="K128" s="40">
        <v>3668.59</v>
      </c>
      <c r="L128" s="222">
        <v>3668.59</v>
      </c>
      <c r="M128" s="40">
        <v>3668.59</v>
      </c>
      <c r="N128" s="329">
        <f t="shared" si="11"/>
        <v>100</v>
      </c>
      <c r="O128" s="40">
        <f>J128+K128-M128</f>
        <v>0</v>
      </c>
      <c r="P128" s="1076"/>
      <c r="R128" s="14"/>
    </row>
    <row r="129" spans="1:18" s="13" customFormat="1" ht="14.25" customHeight="1" thickBot="1" thickTop="1">
      <c r="A129" s="968"/>
      <c r="B129" s="105" t="s">
        <v>172</v>
      </c>
      <c r="C129" s="331">
        <v>905</v>
      </c>
      <c r="D129" s="332" t="s">
        <v>33</v>
      </c>
      <c r="E129" s="332" t="s">
        <v>46</v>
      </c>
      <c r="F129" s="332" t="s">
        <v>173</v>
      </c>
      <c r="G129" s="332" t="s">
        <v>21</v>
      </c>
      <c r="H129" s="1017"/>
      <c r="I129" s="334">
        <v>4607446.8</v>
      </c>
      <c r="J129" s="335">
        <v>0</v>
      </c>
      <c r="K129" s="335">
        <v>4606054.45</v>
      </c>
      <c r="L129" s="336">
        <v>4592692.14</v>
      </c>
      <c r="M129" s="335">
        <v>4592692.14</v>
      </c>
      <c r="N129" s="341">
        <f t="shared" si="11"/>
        <v>99.96978044325982</v>
      </c>
      <c r="O129" s="335">
        <f t="shared" si="13"/>
        <v>13362.310000000522</v>
      </c>
      <c r="P129" s="342"/>
      <c r="R129" s="14"/>
    </row>
    <row r="130" spans="1:18" s="13" customFormat="1" ht="25.5" thickBot="1" thickTop="1">
      <c r="A130" s="968"/>
      <c r="B130" s="105" t="s">
        <v>174</v>
      </c>
      <c r="C130" s="106">
        <v>905</v>
      </c>
      <c r="D130" s="107" t="s">
        <v>33</v>
      </c>
      <c r="E130" s="107" t="s">
        <v>46</v>
      </c>
      <c r="F130" s="333" t="s">
        <v>175</v>
      </c>
      <c r="G130" s="107" t="s">
        <v>21</v>
      </c>
      <c r="H130" s="1017"/>
      <c r="I130" s="343">
        <v>37789083.11</v>
      </c>
      <c r="J130" s="129">
        <v>0</v>
      </c>
      <c r="K130" s="344">
        <v>37308294.29</v>
      </c>
      <c r="L130" s="130">
        <v>35725783.77</v>
      </c>
      <c r="M130" s="129">
        <v>35725783.77</v>
      </c>
      <c r="N130" s="337">
        <f t="shared" si="11"/>
        <v>98.72770445739455</v>
      </c>
      <c r="O130" s="345">
        <f t="shared" si="13"/>
        <v>1582510.5199999958</v>
      </c>
      <c r="P130" s="346"/>
      <c r="R130" s="14"/>
    </row>
    <row r="131" spans="1:18" s="13" customFormat="1" ht="24" thickBot="1" thickTop="1">
      <c r="A131" s="968"/>
      <c r="B131" s="347" t="s">
        <v>176</v>
      </c>
      <c r="C131" s="238" t="s">
        <v>110</v>
      </c>
      <c r="D131" s="238" t="s">
        <v>37</v>
      </c>
      <c r="E131" s="238" t="s">
        <v>33</v>
      </c>
      <c r="F131" s="259" t="s">
        <v>177</v>
      </c>
      <c r="G131" s="238" t="s">
        <v>28</v>
      </c>
      <c r="H131" s="1018"/>
      <c r="I131" s="136">
        <v>528000</v>
      </c>
      <c r="J131" s="140">
        <v>65790</v>
      </c>
      <c r="K131" s="136">
        <v>375515</v>
      </c>
      <c r="L131" s="136">
        <v>441305</v>
      </c>
      <c r="M131" s="136">
        <v>441305</v>
      </c>
      <c r="N131" s="140">
        <f t="shared" si="11"/>
        <v>83.58049242424242</v>
      </c>
      <c r="O131" s="136">
        <f t="shared" si="13"/>
        <v>0</v>
      </c>
      <c r="P131" s="348"/>
      <c r="R131" s="14"/>
    </row>
    <row r="132" spans="1:18" s="13" customFormat="1" ht="12.75" hidden="1" thickBot="1">
      <c r="A132" s="968"/>
      <c r="B132" s="326" t="s">
        <v>178</v>
      </c>
      <c r="C132" s="145">
        <v>905</v>
      </c>
      <c r="D132" s="146" t="s">
        <v>33</v>
      </c>
      <c r="E132" s="146" t="s">
        <v>46</v>
      </c>
      <c r="F132" s="146" t="s">
        <v>179</v>
      </c>
      <c r="G132" s="146" t="s">
        <v>162</v>
      </c>
      <c r="H132" s="1068">
        <v>0</v>
      </c>
      <c r="I132" s="112">
        <v>0</v>
      </c>
      <c r="J132" s="81">
        <v>0</v>
      </c>
      <c r="K132" s="81">
        <v>0</v>
      </c>
      <c r="L132" s="157">
        <v>0</v>
      </c>
      <c r="M132" s="81">
        <v>0</v>
      </c>
      <c r="N132" s="147" t="e">
        <f t="shared" si="11"/>
        <v>#DIV/0!</v>
      </c>
      <c r="O132" s="81">
        <f t="shared" si="13"/>
        <v>0</v>
      </c>
      <c r="P132" s="283"/>
      <c r="R132" s="14"/>
    </row>
    <row r="133" spans="1:18" s="13" customFormat="1" ht="24.75" hidden="1" thickBot="1">
      <c r="A133" s="968"/>
      <c r="B133" s="265" t="s">
        <v>180</v>
      </c>
      <c r="C133" s="63">
        <v>905</v>
      </c>
      <c r="D133" s="64" t="s">
        <v>33</v>
      </c>
      <c r="E133" s="64" t="s">
        <v>46</v>
      </c>
      <c r="F133" s="64" t="s">
        <v>181</v>
      </c>
      <c r="G133" s="64" t="s">
        <v>101</v>
      </c>
      <c r="H133" s="1069"/>
      <c r="I133" s="349">
        <v>0</v>
      </c>
      <c r="J133" s="350">
        <v>0</v>
      </c>
      <c r="K133" s="350">
        <v>0</v>
      </c>
      <c r="L133" s="351">
        <v>0</v>
      </c>
      <c r="M133" s="350">
        <v>0</v>
      </c>
      <c r="N133" s="352" t="e">
        <f t="shared" si="11"/>
        <v>#DIV/0!</v>
      </c>
      <c r="O133" s="350">
        <f t="shared" si="13"/>
        <v>0</v>
      </c>
      <c r="P133" s="353"/>
      <c r="R133" s="14"/>
    </row>
    <row r="134" spans="1:18" s="13" customFormat="1" ht="22.5" customHeight="1" thickBot="1">
      <c r="A134" s="930">
        <v>6</v>
      </c>
      <c r="B134" s="921" t="s">
        <v>182</v>
      </c>
      <c r="C134" s="922"/>
      <c r="D134" s="922"/>
      <c r="E134" s="922"/>
      <c r="F134" s="922"/>
      <c r="G134" s="922"/>
      <c r="H134" s="922"/>
      <c r="I134" s="922"/>
      <c r="J134" s="922"/>
      <c r="K134" s="922"/>
      <c r="L134" s="922"/>
      <c r="M134" s="922"/>
      <c r="N134" s="922"/>
      <c r="O134" s="922"/>
      <c r="P134" s="923"/>
      <c r="R134" s="14"/>
    </row>
    <row r="135" spans="1:18" s="13" customFormat="1" ht="13.5" customHeight="1" thickBot="1">
      <c r="A135" s="931"/>
      <c r="B135" s="15" t="s">
        <v>43</v>
      </c>
      <c r="C135" s="354" t="s">
        <v>21</v>
      </c>
      <c r="D135" s="355" t="s">
        <v>26</v>
      </c>
      <c r="E135" s="355" t="s">
        <v>26</v>
      </c>
      <c r="F135" s="356" t="s">
        <v>183</v>
      </c>
      <c r="G135" s="355" t="s">
        <v>21</v>
      </c>
      <c r="H135" s="1070">
        <v>887550.61</v>
      </c>
      <c r="I135" s="19">
        <f>SUM(I136:I139)</f>
        <v>887550.6100000001</v>
      </c>
      <c r="J135" s="20">
        <f>SUM(J136:J139)</f>
        <v>352644.07</v>
      </c>
      <c r="K135" s="20">
        <f>SUM(K136:K139)</f>
        <v>433738.54</v>
      </c>
      <c r="L135" s="21">
        <f>SUM(L136:L139)</f>
        <v>786382.61</v>
      </c>
      <c r="M135" s="20">
        <f>SUM(M136:M139)</f>
        <v>786382.61</v>
      </c>
      <c r="N135" s="20">
        <f t="shared" si="11"/>
        <v>88.60143873936383</v>
      </c>
      <c r="O135" s="20">
        <f>J135+K135-M135</f>
        <v>0</v>
      </c>
      <c r="P135" s="357"/>
      <c r="R135" s="14">
        <f>J135-O135</f>
        <v>352644.07</v>
      </c>
    </row>
    <row r="136" spans="1:18" s="13" customFormat="1" ht="11.25" customHeight="1">
      <c r="A136" s="931"/>
      <c r="B136" s="358" t="s">
        <v>184</v>
      </c>
      <c r="C136" s="359">
        <v>902</v>
      </c>
      <c r="D136" s="32" t="s">
        <v>26</v>
      </c>
      <c r="E136" s="32" t="s">
        <v>26</v>
      </c>
      <c r="F136" s="32" t="s">
        <v>183</v>
      </c>
      <c r="G136" s="32" t="s">
        <v>21</v>
      </c>
      <c r="H136" s="1071"/>
      <c r="I136" s="59">
        <f>SUM(I141:I144)</f>
        <v>15060</v>
      </c>
      <c r="J136" s="360">
        <f>SUM(J141:J144)</f>
        <v>4900</v>
      </c>
      <c r="K136" s="360">
        <f>SUM(K141:K144)</f>
        <v>10130</v>
      </c>
      <c r="L136" s="90">
        <f>SUM(L141:L144)</f>
        <v>15030</v>
      </c>
      <c r="M136" s="360">
        <f>SUM(M141:M144)</f>
        <v>15030</v>
      </c>
      <c r="N136" s="188">
        <f t="shared" si="11"/>
        <v>99.800796812749</v>
      </c>
      <c r="O136" s="87">
        <f>J136+K136-M136</f>
        <v>0</v>
      </c>
      <c r="P136" s="361"/>
      <c r="R136" s="14"/>
    </row>
    <row r="137" spans="1:18" s="13" customFormat="1" ht="11.25" customHeight="1">
      <c r="A137" s="931"/>
      <c r="B137" s="358" t="s">
        <v>185</v>
      </c>
      <c r="C137" s="318">
        <v>905</v>
      </c>
      <c r="D137" s="89" t="s">
        <v>26</v>
      </c>
      <c r="E137" s="89" t="s">
        <v>26</v>
      </c>
      <c r="F137" s="89" t="s">
        <v>183</v>
      </c>
      <c r="G137" s="89" t="s">
        <v>21</v>
      </c>
      <c r="H137" s="1071"/>
      <c r="I137" s="59">
        <f>I150+I156</f>
        <v>603495.29</v>
      </c>
      <c r="J137" s="360">
        <f>J150+J156</f>
        <v>128861.08</v>
      </c>
      <c r="K137" s="360">
        <f>K150+K156</f>
        <v>373608.54</v>
      </c>
      <c r="L137" s="90">
        <f>L150+L156</f>
        <v>502469.62</v>
      </c>
      <c r="M137" s="360">
        <f>M150+M156</f>
        <v>502469.62</v>
      </c>
      <c r="N137" s="188">
        <f t="shared" si="11"/>
        <v>83.25990746340372</v>
      </c>
      <c r="O137" s="87">
        <f>J137+K137-M137</f>
        <v>0</v>
      </c>
      <c r="P137" s="362" t="s">
        <v>186</v>
      </c>
      <c r="R137" s="14"/>
    </row>
    <row r="138" spans="1:18" s="13" customFormat="1" ht="11.25" customHeight="1">
      <c r="A138" s="931"/>
      <c r="B138" s="363" t="s">
        <v>187</v>
      </c>
      <c r="C138" s="318">
        <v>906</v>
      </c>
      <c r="D138" s="89" t="s">
        <v>26</v>
      </c>
      <c r="E138" s="89" t="s">
        <v>26</v>
      </c>
      <c r="F138" s="89" t="s">
        <v>183</v>
      </c>
      <c r="G138" s="89" t="s">
        <v>21</v>
      </c>
      <c r="H138" s="1071"/>
      <c r="I138" s="59">
        <f>I145+I146</f>
        <v>168995.32</v>
      </c>
      <c r="J138" s="87">
        <f>J145+J146</f>
        <v>118914.32</v>
      </c>
      <c r="K138" s="87">
        <f>K145+K146</f>
        <v>50000</v>
      </c>
      <c r="L138" s="90">
        <f>L145+L146</f>
        <v>168914.32</v>
      </c>
      <c r="M138" s="87">
        <f>M145+M146</f>
        <v>168914.32</v>
      </c>
      <c r="N138" s="188">
        <f t="shared" si="11"/>
        <v>99.95206967861596</v>
      </c>
      <c r="O138" s="87">
        <f>O145+O146</f>
        <v>0</v>
      </c>
      <c r="P138" s="82"/>
      <c r="R138" s="14"/>
    </row>
    <row r="139" spans="1:18" s="13" customFormat="1" ht="11.25" customHeight="1">
      <c r="A139" s="931"/>
      <c r="B139" s="364" t="s">
        <v>188</v>
      </c>
      <c r="C139" s="318">
        <v>907</v>
      </c>
      <c r="D139" s="89" t="s">
        <v>189</v>
      </c>
      <c r="E139" s="89" t="s">
        <v>26</v>
      </c>
      <c r="F139" s="89" t="s">
        <v>183</v>
      </c>
      <c r="G139" s="89" t="s">
        <v>21</v>
      </c>
      <c r="H139" s="1072"/>
      <c r="I139" s="59">
        <f>I148+I147</f>
        <v>100000</v>
      </c>
      <c r="J139" s="87">
        <f>J148+J147</f>
        <v>99968.67</v>
      </c>
      <c r="K139" s="87">
        <f>K148+K147</f>
        <v>0</v>
      </c>
      <c r="L139" s="90">
        <f>L148+L147</f>
        <v>99968.67</v>
      </c>
      <c r="M139" s="87">
        <f>M148+M147</f>
        <v>99968.67</v>
      </c>
      <c r="N139" s="188">
        <f t="shared" si="11"/>
        <v>99.96866999999999</v>
      </c>
      <c r="O139" s="87">
        <f>O148+O147</f>
        <v>0</v>
      </c>
      <c r="P139" s="88"/>
      <c r="R139" s="14"/>
    </row>
    <row r="140" spans="1:18" s="13" customFormat="1" ht="14.25" customHeight="1">
      <c r="A140" s="931"/>
      <c r="B140" s="365"/>
      <c r="C140" s="992" t="s">
        <v>190</v>
      </c>
      <c r="D140" s="993"/>
      <c r="E140" s="993"/>
      <c r="F140" s="993"/>
      <c r="G140" s="993"/>
      <c r="H140" s="993"/>
      <c r="I140" s="993"/>
      <c r="J140" s="993"/>
      <c r="K140" s="993"/>
      <c r="L140" s="993"/>
      <c r="M140" s="993"/>
      <c r="N140" s="993"/>
      <c r="O140" s="993"/>
      <c r="P140" s="994"/>
      <c r="R140" s="14"/>
    </row>
    <row r="141" spans="1:18" s="13" customFormat="1" ht="33.75" customHeight="1">
      <c r="A141" s="931"/>
      <c r="B141" s="366" t="s">
        <v>191</v>
      </c>
      <c r="C141" s="294">
        <v>902</v>
      </c>
      <c r="D141" s="295" t="s">
        <v>192</v>
      </c>
      <c r="E141" s="295" t="s">
        <v>46</v>
      </c>
      <c r="F141" s="295" t="s">
        <v>193</v>
      </c>
      <c r="G141" s="295" t="s">
        <v>194</v>
      </c>
      <c r="H141" s="1017">
        <v>284055.32</v>
      </c>
      <c r="I141" s="59">
        <v>5160</v>
      </c>
      <c r="J141" s="60">
        <v>0</v>
      </c>
      <c r="K141" s="60">
        <v>5150</v>
      </c>
      <c r="L141" s="61">
        <v>5150</v>
      </c>
      <c r="M141" s="60">
        <v>5150</v>
      </c>
      <c r="N141" s="147">
        <f>(J141+K141)/I141*100</f>
        <v>99.8062015503876</v>
      </c>
      <c r="O141" s="60">
        <f aca="true" t="shared" si="14" ref="O141:O148">J141+K141-M141</f>
        <v>0</v>
      </c>
      <c r="P141" s="367"/>
      <c r="R141" s="14"/>
    </row>
    <row r="142" spans="1:18" s="13" customFormat="1" ht="22.5" customHeight="1" hidden="1">
      <c r="A142" s="931"/>
      <c r="B142" s="322" t="s">
        <v>195</v>
      </c>
      <c r="C142" s="294">
        <v>902</v>
      </c>
      <c r="D142" s="295" t="s">
        <v>23</v>
      </c>
      <c r="E142" s="295" t="s">
        <v>22</v>
      </c>
      <c r="F142" s="295" t="s">
        <v>196</v>
      </c>
      <c r="G142" s="295" t="s">
        <v>28</v>
      </c>
      <c r="H142" s="1017"/>
      <c r="I142" s="59">
        <v>0</v>
      </c>
      <c r="J142" s="60">
        <v>0</v>
      </c>
      <c r="K142" s="60">
        <v>0</v>
      </c>
      <c r="L142" s="61">
        <v>0</v>
      </c>
      <c r="M142" s="60">
        <v>0</v>
      </c>
      <c r="N142" s="147">
        <v>0</v>
      </c>
      <c r="O142" s="60">
        <f t="shared" si="14"/>
        <v>0</v>
      </c>
      <c r="P142" s="368"/>
      <c r="R142" s="14"/>
    </row>
    <row r="143" spans="1:18" s="13" customFormat="1" ht="12">
      <c r="A143" s="931"/>
      <c r="B143" s="322" t="s">
        <v>76</v>
      </c>
      <c r="C143" s="294">
        <v>902</v>
      </c>
      <c r="D143" s="295" t="s">
        <v>23</v>
      </c>
      <c r="E143" s="295" t="s">
        <v>22</v>
      </c>
      <c r="F143" s="295" t="s">
        <v>197</v>
      </c>
      <c r="G143" s="295" t="s">
        <v>28</v>
      </c>
      <c r="H143" s="1017"/>
      <c r="I143" s="59">
        <v>4900</v>
      </c>
      <c r="J143" s="60">
        <v>4900</v>
      </c>
      <c r="K143" s="60">
        <v>0</v>
      </c>
      <c r="L143" s="61">
        <v>4900</v>
      </c>
      <c r="M143" s="60">
        <v>4900</v>
      </c>
      <c r="N143" s="147">
        <f>(J143+K143)/I143*100</f>
        <v>100</v>
      </c>
      <c r="O143" s="60">
        <f t="shared" si="14"/>
        <v>0</v>
      </c>
      <c r="P143" s="369"/>
      <c r="R143" s="14"/>
    </row>
    <row r="144" spans="1:18" s="13" customFormat="1" ht="48">
      <c r="A144" s="931"/>
      <c r="B144" s="322" t="s">
        <v>198</v>
      </c>
      <c r="C144" s="294">
        <v>902</v>
      </c>
      <c r="D144" s="295" t="s">
        <v>23</v>
      </c>
      <c r="E144" s="295" t="s">
        <v>22</v>
      </c>
      <c r="F144" s="295" t="s">
        <v>199</v>
      </c>
      <c r="G144" s="295" t="s">
        <v>28</v>
      </c>
      <c r="H144" s="1017"/>
      <c r="I144" s="59">
        <v>5000</v>
      </c>
      <c r="J144" s="60">
        <v>0</v>
      </c>
      <c r="K144" s="60">
        <v>4980</v>
      </c>
      <c r="L144" s="61">
        <v>4980</v>
      </c>
      <c r="M144" s="60">
        <v>4980</v>
      </c>
      <c r="N144" s="147">
        <f t="shared" si="11"/>
        <v>99.6</v>
      </c>
      <c r="O144" s="60">
        <f t="shared" si="14"/>
        <v>0</v>
      </c>
      <c r="P144" s="367"/>
      <c r="R144" s="14"/>
    </row>
    <row r="145" spans="1:18" s="13" customFormat="1" ht="11.25" customHeight="1">
      <c r="A145" s="931"/>
      <c r="B145" s="942" t="s">
        <v>200</v>
      </c>
      <c r="C145" s="91">
        <v>906</v>
      </c>
      <c r="D145" s="89" t="s">
        <v>34</v>
      </c>
      <c r="E145" s="89" t="s">
        <v>35</v>
      </c>
      <c r="F145" s="89" t="s">
        <v>201</v>
      </c>
      <c r="G145" s="89" t="s">
        <v>202</v>
      </c>
      <c r="H145" s="1017"/>
      <c r="I145" s="187">
        <v>118995.32</v>
      </c>
      <c r="J145" s="87">
        <v>118914.32</v>
      </c>
      <c r="K145" s="87">
        <v>0</v>
      </c>
      <c r="L145" s="90">
        <v>118914.32</v>
      </c>
      <c r="M145" s="87">
        <v>118914.32</v>
      </c>
      <c r="N145" s="188">
        <f t="shared" si="11"/>
        <v>99.93193009607437</v>
      </c>
      <c r="O145" s="87">
        <f t="shared" si="14"/>
        <v>0</v>
      </c>
      <c r="P145" s="152"/>
      <c r="R145" s="14"/>
    </row>
    <row r="146" spans="1:18" s="13" customFormat="1" ht="11.25" customHeight="1">
      <c r="A146" s="931"/>
      <c r="B146" s="1041"/>
      <c r="C146" s="91">
        <v>906</v>
      </c>
      <c r="D146" s="89" t="s">
        <v>34</v>
      </c>
      <c r="E146" s="89" t="s">
        <v>35</v>
      </c>
      <c r="F146" s="89" t="s">
        <v>203</v>
      </c>
      <c r="G146" s="89" t="s">
        <v>202</v>
      </c>
      <c r="H146" s="1017"/>
      <c r="I146" s="187">
        <v>50000</v>
      </c>
      <c r="J146" s="87">
        <v>0</v>
      </c>
      <c r="K146" s="87">
        <v>50000</v>
      </c>
      <c r="L146" s="90">
        <v>50000</v>
      </c>
      <c r="M146" s="87">
        <v>50000</v>
      </c>
      <c r="N146" s="188">
        <f t="shared" si="11"/>
        <v>100</v>
      </c>
      <c r="O146" s="87">
        <f t="shared" si="14"/>
        <v>0</v>
      </c>
      <c r="P146" s="152"/>
      <c r="R146" s="14"/>
    </row>
    <row r="147" spans="1:18" s="13" customFormat="1" ht="11.25" customHeight="1">
      <c r="A147" s="931"/>
      <c r="B147" s="1041"/>
      <c r="C147" s="91">
        <v>907</v>
      </c>
      <c r="D147" s="89" t="s">
        <v>34</v>
      </c>
      <c r="E147" s="89" t="s">
        <v>35</v>
      </c>
      <c r="F147" s="89" t="s">
        <v>201</v>
      </c>
      <c r="G147" s="89" t="s">
        <v>202</v>
      </c>
      <c r="H147" s="1017"/>
      <c r="I147" s="187">
        <v>100000</v>
      </c>
      <c r="J147" s="87">
        <v>99968.67</v>
      </c>
      <c r="K147" s="87">
        <v>0</v>
      </c>
      <c r="L147" s="90">
        <v>99968.67</v>
      </c>
      <c r="M147" s="87">
        <v>99968.67</v>
      </c>
      <c r="N147" s="188">
        <f t="shared" si="11"/>
        <v>99.96866999999999</v>
      </c>
      <c r="O147" s="87">
        <f t="shared" si="14"/>
        <v>0</v>
      </c>
      <c r="P147" s="152"/>
      <c r="R147" s="14"/>
    </row>
    <row r="148" spans="1:18" s="13" customFormat="1" ht="11.25" customHeight="1" hidden="1">
      <c r="A148" s="931"/>
      <c r="B148" s="943"/>
      <c r="C148" s="91">
        <v>907</v>
      </c>
      <c r="D148" s="89" t="s">
        <v>36</v>
      </c>
      <c r="E148" s="89" t="s">
        <v>37</v>
      </c>
      <c r="F148" s="89" t="s">
        <v>203</v>
      </c>
      <c r="G148" s="89" t="s">
        <v>204</v>
      </c>
      <c r="H148" s="1073"/>
      <c r="I148" s="187">
        <v>0</v>
      </c>
      <c r="J148" s="87">
        <v>0</v>
      </c>
      <c r="K148" s="87">
        <v>0</v>
      </c>
      <c r="L148" s="90">
        <v>0</v>
      </c>
      <c r="M148" s="87">
        <v>0</v>
      </c>
      <c r="N148" s="188">
        <v>0</v>
      </c>
      <c r="O148" s="87">
        <f t="shared" si="14"/>
        <v>0</v>
      </c>
      <c r="P148" s="152"/>
      <c r="R148" s="14"/>
    </row>
    <row r="149" spans="1:18" s="13" customFormat="1" ht="15.75" customHeight="1">
      <c r="A149" s="931"/>
      <c r="B149" s="370"/>
      <c r="C149" s="992" t="s">
        <v>205</v>
      </c>
      <c r="D149" s="993"/>
      <c r="E149" s="993"/>
      <c r="F149" s="993"/>
      <c r="G149" s="993"/>
      <c r="H149" s="993"/>
      <c r="I149" s="993"/>
      <c r="J149" s="993"/>
      <c r="K149" s="993"/>
      <c r="L149" s="993"/>
      <c r="M149" s="993"/>
      <c r="N149" s="993"/>
      <c r="O149" s="993"/>
      <c r="P149" s="994"/>
      <c r="R149" s="14"/>
    </row>
    <row r="150" spans="1:18" s="13" customFormat="1" ht="11.25" customHeight="1">
      <c r="A150" s="931"/>
      <c r="B150" s="942" t="s">
        <v>206</v>
      </c>
      <c r="C150" s="294">
        <v>905</v>
      </c>
      <c r="D150" s="295" t="s">
        <v>37</v>
      </c>
      <c r="E150" s="295" t="s">
        <v>35</v>
      </c>
      <c r="F150" s="295" t="s">
        <v>207</v>
      </c>
      <c r="G150" s="295" t="s">
        <v>21</v>
      </c>
      <c r="H150" s="1016">
        <v>503195.29</v>
      </c>
      <c r="I150" s="59">
        <f>SUM(I151:I154)</f>
        <v>503195.29</v>
      </c>
      <c r="J150" s="60">
        <f>SUM(J151:J154)</f>
        <v>113861.08</v>
      </c>
      <c r="K150" s="60">
        <f>SUM(K151:K154)</f>
        <v>288308.54</v>
      </c>
      <c r="L150" s="61">
        <f>SUM(L151:L154)</f>
        <v>402169.62</v>
      </c>
      <c r="M150" s="60">
        <f>SUM(M151:M154)</f>
        <v>402169.62</v>
      </c>
      <c r="N150" s="151">
        <f t="shared" si="11"/>
        <v>79.92316859722595</v>
      </c>
      <c r="O150" s="60">
        <f>SUM(O151:O154)</f>
        <v>0</v>
      </c>
      <c r="P150" s="371"/>
      <c r="R150" s="14"/>
    </row>
    <row r="151" spans="1:18" s="13" customFormat="1" ht="11.25" customHeight="1">
      <c r="A151" s="931"/>
      <c r="B151" s="1041"/>
      <c r="C151" s="294">
        <v>905</v>
      </c>
      <c r="D151" s="295" t="s">
        <v>37</v>
      </c>
      <c r="E151" s="295" t="s">
        <v>35</v>
      </c>
      <c r="F151" s="295" t="s">
        <v>208</v>
      </c>
      <c r="G151" s="295" t="s">
        <v>28</v>
      </c>
      <c r="H151" s="1017"/>
      <c r="I151" s="59">
        <v>113900</v>
      </c>
      <c r="J151" s="60">
        <v>113861.08</v>
      </c>
      <c r="K151" s="60">
        <v>0</v>
      </c>
      <c r="L151" s="61">
        <v>113861.08</v>
      </c>
      <c r="M151" s="60">
        <v>113861.08</v>
      </c>
      <c r="N151" s="151">
        <f t="shared" si="11"/>
        <v>99.96582967515366</v>
      </c>
      <c r="O151" s="60">
        <f>J151+K151-M151</f>
        <v>0</v>
      </c>
      <c r="P151" s="368"/>
      <c r="R151" s="14"/>
    </row>
    <row r="152" spans="1:18" s="13" customFormat="1" ht="11.25" customHeight="1" hidden="1" thickBot="1">
      <c r="A152" s="931"/>
      <c r="B152" s="1041"/>
      <c r="C152" s="294">
        <v>905</v>
      </c>
      <c r="D152" s="295" t="s">
        <v>37</v>
      </c>
      <c r="E152" s="295" t="s">
        <v>35</v>
      </c>
      <c r="F152" s="295" t="s">
        <v>208</v>
      </c>
      <c r="G152" s="295" t="s">
        <v>51</v>
      </c>
      <c r="H152" s="1017"/>
      <c r="I152" s="59">
        <v>0</v>
      </c>
      <c r="J152" s="60">
        <v>0</v>
      </c>
      <c r="K152" s="60">
        <v>0</v>
      </c>
      <c r="L152" s="61">
        <v>0</v>
      </c>
      <c r="M152" s="60">
        <v>0</v>
      </c>
      <c r="N152" s="151">
        <v>0</v>
      </c>
      <c r="O152" s="60">
        <f>J152+K152-M152</f>
        <v>0</v>
      </c>
      <c r="P152" s="372"/>
      <c r="R152" s="14"/>
    </row>
    <row r="153" spans="1:18" s="13" customFormat="1" ht="11.25" customHeight="1">
      <c r="A153" s="931"/>
      <c r="B153" s="1041"/>
      <c r="C153" s="294">
        <v>905</v>
      </c>
      <c r="D153" s="295" t="s">
        <v>37</v>
      </c>
      <c r="E153" s="295" t="s">
        <v>35</v>
      </c>
      <c r="F153" s="295" t="s">
        <v>209</v>
      </c>
      <c r="G153" s="295" t="s">
        <v>28</v>
      </c>
      <c r="H153" s="1017"/>
      <c r="I153" s="59">
        <v>364986.75</v>
      </c>
      <c r="J153" s="60">
        <v>0</v>
      </c>
      <c r="K153" s="60">
        <v>264000</v>
      </c>
      <c r="L153" s="61">
        <v>264000</v>
      </c>
      <c r="M153" s="60">
        <v>264000</v>
      </c>
      <c r="N153" s="151">
        <f t="shared" si="11"/>
        <v>72.33139285193229</v>
      </c>
      <c r="O153" s="60">
        <f>J153+K153-M153</f>
        <v>0</v>
      </c>
      <c r="P153" s="373" t="s">
        <v>186</v>
      </c>
      <c r="R153" s="14"/>
    </row>
    <row r="154" spans="1:18" s="13" customFormat="1" ht="12" customHeight="1">
      <c r="A154" s="931"/>
      <c r="B154" s="1041"/>
      <c r="C154" s="294">
        <v>905</v>
      </c>
      <c r="D154" s="295" t="s">
        <v>37</v>
      </c>
      <c r="E154" s="295" t="s">
        <v>35</v>
      </c>
      <c r="F154" s="295" t="s">
        <v>209</v>
      </c>
      <c r="G154" s="295" t="s">
        <v>51</v>
      </c>
      <c r="H154" s="1073"/>
      <c r="I154" s="59">
        <v>24308.54</v>
      </c>
      <c r="J154" s="60">
        <v>0</v>
      </c>
      <c r="K154" s="60">
        <v>24308.54</v>
      </c>
      <c r="L154" s="61">
        <v>24308.54</v>
      </c>
      <c r="M154" s="60">
        <v>24308.54</v>
      </c>
      <c r="N154" s="151">
        <f t="shared" si="11"/>
        <v>100</v>
      </c>
      <c r="O154" s="60">
        <f>J154+K154-M154</f>
        <v>0</v>
      </c>
      <c r="P154" s="367"/>
      <c r="R154" s="14"/>
    </row>
    <row r="155" spans="1:18" s="13" customFormat="1" ht="13.5" customHeight="1">
      <c r="A155" s="931"/>
      <c r="B155" s="326"/>
      <c r="C155" s="992" t="s">
        <v>210</v>
      </c>
      <c r="D155" s="993"/>
      <c r="E155" s="993"/>
      <c r="F155" s="993"/>
      <c r="G155" s="993"/>
      <c r="H155" s="993"/>
      <c r="I155" s="993"/>
      <c r="J155" s="993"/>
      <c r="K155" s="993"/>
      <c r="L155" s="993"/>
      <c r="M155" s="993"/>
      <c r="N155" s="993"/>
      <c r="O155" s="993"/>
      <c r="P155" s="994"/>
      <c r="R155" s="14"/>
    </row>
    <row r="156" spans="1:18" s="13" customFormat="1" ht="13.5" customHeight="1">
      <c r="A156" s="931"/>
      <c r="B156" s="942" t="s">
        <v>211</v>
      </c>
      <c r="C156" s="294">
        <v>905</v>
      </c>
      <c r="D156" s="295" t="s">
        <v>33</v>
      </c>
      <c r="E156" s="295" t="s">
        <v>46</v>
      </c>
      <c r="F156" s="295" t="s">
        <v>212</v>
      </c>
      <c r="G156" s="295" t="s">
        <v>21</v>
      </c>
      <c r="H156" s="1016">
        <v>100300</v>
      </c>
      <c r="I156" s="59">
        <f>I157+I158</f>
        <v>100300</v>
      </c>
      <c r="J156" s="60">
        <f>J157+J158</f>
        <v>15000</v>
      </c>
      <c r="K156" s="60">
        <f>K157+K158</f>
        <v>85300</v>
      </c>
      <c r="L156" s="61">
        <f>L157+L158</f>
        <v>100300</v>
      </c>
      <c r="M156" s="60">
        <f>M157+M158</f>
        <v>100300</v>
      </c>
      <c r="N156" s="151">
        <f>(J156+K156)/I156*100</f>
        <v>100</v>
      </c>
      <c r="O156" s="60">
        <f>O157+O158</f>
        <v>0</v>
      </c>
      <c r="P156" s="374"/>
      <c r="R156" s="14"/>
    </row>
    <row r="157" spans="1:18" s="13" customFormat="1" ht="12.75" customHeight="1">
      <c r="A157" s="931"/>
      <c r="B157" s="1041"/>
      <c r="C157" s="294">
        <v>905</v>
      </c>
      <c r="D157" s="295" t="s">
        <v>33</v>
      </c>
      <c r="E157" s="295" t="s">
        <v>46</v>
      </c>
      <c r="F157" s="295" t="s">
        <v>213</v>
      </c>
      <c r="G157" s="295" t="s">
        <v>28</v>
      </c>
      <c r="H157" s="1017"/>
      <c r="I157" s="59">
        <v>15000</v>
      </c>
      <c r="J157" s="60">
        <v>15000</v>
      </c>
      <c r="K157" s="60">
        <v>0</v>
      </c>
      <c r="L157" s="61">
        <v>15000</v>
      </c>
      <c r="M157" s="60">
        <v>15000</v>
      </c>
      <c r="N157" s="151">
        <f>(J157+K157)/I157*100</f>
        <v>100</v>
      </c>
      <c r="O157" s="60">
        <f>J157+K157-M157</f>
        <v>0</v>
      </c>
      <c r="P157" s="368"/>
      <c r="R157" s="14"/>
    </row>
    <row r="158" spans="1:18" s="13" customFormat="1" ht="26.25" customHeight="1" thickBot="1">
      <c r="A158" s="932"/>
      <c r="B158" s="1060"/>
      <c r="C158" s="375">
        <v>905</v>
      </c>
      <c r="D158" s="376" t="s">
        <v>33</v>
      </c>
      <c r="E158" s="376" t="s">
        <v>46</v>
      </c>
      <c r="F158" s="376" t="s">
        <v>214</v>
      </c>
      <c r="G158" s="376" t="s">
        <v>28</v>
      </c>
      <c r="H158" s="1018"/>
      <c r="I158" s="65">
        <v>85300</v>
      </c>
      <c r="J158" s="66">
        <v>0</v>
      </c>
      <c r="K158" s="66">
        <v>85300</v>
      </c>
      <c r="L158" s="67">
        <v>85300</v>
      </c>
      <c r="M158" s="66">
        <v>85300</v>
      </c>
      <c r="N158" s="377">
        <f>(J158+K158)/I158*100</f>
        <v>100</v>
      </c>
      <c r="O158" s="66">
        <f>J158+K158-M158</f>
        <v>0</v>
      </c>
      <c r="P158" s="378"/>
      <c r="R158" s="14"/>
    </row>
    <row r="159" spans="1:18" s="13" customFormat="1" ht="16.5" customHeight="1" thickBot="1">
      <c r="A159" s="931">
        <v>7</v>
      </c>
      <c r="B159" s="921" t="s">
        <v>215</v>
      </c>
      <c r="C159" s="1061"/>
      <c r="D159" s="1061"/>
      <c r="E159" s="1061"/>
      <c r="F159" s="1061"/>
      <c r="G159" s="1061"/>
      <c r="H159" s="1061"/>
      <c r="I159" s="1061"/>
      <c r="J159" s="1061"/>
      <c r="K159" s="1061"/>
      <c r="L159" s="1061"/>
      <c r="M159" s="1061"/>
      <c r="N159" s="1061"/>
      <c r="O159" s="1061"/>
      <c r="P159" s="1062"/>
      <c r="R159" s="14"/>
    </row>
    <row r="160" spans="1:18" s="13" customFormat="1" ht="13.5" thickBot="1">
      <c r="A160" s="968"/>
      <c r="B160" s="379" t="s">
        <v>43</v>
      </c>
      <c r="C160" s="354" t="s">
        <v>21</v>
      </c>
      <c r="D160" s="355" t="s">
        <v>26</v>
      </c>
      <c r="E160" s="355" t="s">
        <v>26</v>
      </c>
      <c r="F160" s="356" t="s">
        <v>216</v>
      </c>
      <c r="G160" s="355" t="s">
        <v>21</v>
      </c>
      <c r="H160" s="1063">
        <f>SUM(H164:H173)</f>
        <v>1809869.63</v>
      </c>
      <c r="I160" s="19">
        <f>SUM(I161:I163)</f>
        <v>1809869.63</v>
      </c>
      <c r="J160" s="20">
        <f>SUM(J161:J163)</f>
        <v>1654168.33</v>
      </c>
      <c r="K160" s="20">
        <f>SUM(K161:K163)</f>
        <v>151780.13</v>
      </c>
      <c r="L160" s="21">
        <f>SUM(L161:L163)</f>
        <v>1805948.46</v>
      </c>
      <c r="M160" s="20">
        <f>SUM(M161:M163)</f>
        <v>1805948.46</v>
      </c>
      <c r="N160" s="20">
        <f>(J160+K160)/I160*100</f>
        <v>99.78334516834785</v>
      </c>
      <c r="O160" s="20">
        <f>J160+K160-M160</f>
        <v>0</v>
      </c>
      <c r="P160" s="380"/>
      <c r="R160" s="14">
        <f>J160-O160</f>
        <v>1654168.33</v>
      </c>
    </row>
    <row r="161" spans="1:18" s="13" customFormat="1" ht="11.25" customHeight="1">
      <c r="A161" s="968"/>
      <c r="B161" s="358" t="s">
        <v>185</v>
      </c>
      <c r="C161" s="359">
        <v>905</v>
      </c>
      <c r="D161" s="32" t="s">
        <v>26</v>
      </c>
      <c r="E161" s="32" t="s">
        <v>26</v>
      </c>
      <c r="F161" s="32" t="s">
        <v>216</v>
      </c>
      <c r="G161" s="32" t="s">
        <v>21</v>
      </c>
      <c r="H161" s="1064"/>
      <c r="I161" s="59">
        <f>I164+I165+I166</f>
        <v>1030897.43</v>
      </c>
      <c r="J161" s="156">
        <f>J164+J165+J166</f>
        <v>988072.13</v>
      </c>
      <c r="K161" s="156">
        <f>K164+K165+K166</f>
        <v>38904.13</v>
      </c>
      <c r="L161" s="381">
        <f>L164+L165+L166</f>
        <v>1026976.26</v>
      </c>
      <c r="M161" s="156">
        <f>M164+M165+M166</f>
        <v>1026976.26</v>
      </c>
      <c r="N161" s="151">
        <f>(J161+K161)/I161*100</f>
        <v>99.6196352919417</v>
      </c>
      <c r="O161" s="156">
        <f>O164+O165+O166</f>
        <v>0</v>
      </c>
      <c r="P161" s="382"/>
      <c r="R161" s="14"/>
    </row>
    <row r="162" spans="1:18" s="13" customFormat="1" ht="11.25" customHeight="1">
      <c r="A162" s="968"/>
      <c r="B162" s="363" t="s">
        <v>187</v>
      </c>
      <c r="C162" s="318">
        <v>906</v>
      </c>
      <c r="D162" s="89" t="s">
        <v>26</v>
      </c>
      <c r="E162" s="89" t="s">
        <v>26</v>
      </c>
      <c r="F162" s="89" t="s">
        <v>216</v>
      </c>
      <c r="G162" s="89" t="s">
        <v>21</v>
      </c>
      <c r="H162" s="1064"/>
      <c r="I162" s="59">
        <f>I169+I167+I168</f>
        <v>728992.2</v>
      </c>
      <c r="J162" s="156">
        <f>J169+J167+J168</f>
        <v>616116.2</v>
      </c>
      <c r="K162" s="156">
        <f>K169+K167</f>
        <v>112876</v>
      </c>
      <c r="L162" s="381">
        <f>L169+L167+L168</f>
        <v>728992.2</v>
      </c>
      <c r="M162" s="156">
        <f>M169+M167+M168</f>
        <v>728992.2</v>
      </c>
      <c r="N162" s="151">
        <f>(J162+K162)/I162*100</f>
        <v>100</v>
      </c>
      <c r="O162" s="156">
        <f>O169+O167</f>
        <v>0</v>
      </c>
      <c r="P162" s="382"/>
      <c r="R162" s="14"/>
    </row>
    <row r="163" spans="1:18" s="13" customFormat="1" ht="11.25" customHeight="1">
      <c r="A163" s="968"/>
      <c r="B163" s="364" t="s">
        <v>188</v>
      </c>
      <c r="C163" s="318">
        <v>907</v>
      </c>
      <c r="D163" s="89" t="s">
        <v>189</v>
      </c>
      <c r="E163" s="89" t="s">
        <v>26</v>
      </c>
      <c r="F163" s="89" t="s">
        <v>216</v>
      </c>
      <c r="G163" s="89" t="s">
        <v>21</v>
      </c>
      <c r="H163" s="1065"/>
      <c r="I163" s="59">
        <f>I170+I171+I172+I173</f>
        <v>49980</v>
      </c>
      <c r="J163" s="156">
        <f>J170+J171+J172+J173</f>
        <v>49980</v>
      </c>
      <c r="K163" s="156">
        <f>K170+K171+K172+K173</f>
        <v>0</v>
      </c>
      <c r="L163" s="381">
        <f>L170+L171+L172+L173</f>
        <v>49980</v>
      </c>
      <c r="M163" s="156">
        <f>M170+M171+M172+M173</f>
        <v>49980</v>
      </c>
      <c r="N163" s="151">
        <f>(J163+K163)/I163*100</f>
        <v>100</v>
      </c>
      <c r="O163" s="156">
        <f>O170+O171+O172+O173</f>
        <v>0</v>
      </c>
      <c r="P163" s="382"/>
      <c r="R163" s="14"/>
    </row>
    <row r="164" spans="1:18" s="13" customFormat="1" ht="15" customHeight="1">
      <c r="A164" s="968"/>
      <c r="B164" s="942" t="s">
        <v>217</v>
      </c>
      <c r="C164" s="47">
        <v>905</v>
      </c>
      <c r="D164" s="48" t="s">
        <v>33</v>
      </c>
      <c r="E164" s="48" t="s">
        <v>46</v>
      </c>
      <c r="F164" s="48" t="s">
        <v>218</v>
      </c>
      <c r="G164" s="48" t="s">
        <v>28</v>
      </c>
      <c r="H164" s="1050">
        <v>1030897.43</v>
      </c>
      <c r="I164" s="383">
        <v>979171.5</v>
      </c>
      <c r="J164" s="383">
        <v>979171.5</v>
      </c>
      <c r="K164" s="383">
        <v>0</v>
      </c>
      <c r="L164" s="49">
        <v>979171.5</v>
      </c>
      <c r="M164" s="49">
        <v>979171.5</v>
      </c>
      <c r="N164" s="50">
        <f>(J164+K164)/I164*100</f>
        <v>100</v>
      </c>
      <c r="O164" s="258">
        <f>J164+K164-L164</f>
        <v>0</v>
      </c>
      <c r="P164" s="384"/>
      <c r="R164" s="14"/>
    </row>
    <row r="165" spans="1:18" s="13" customFormat="1" ht="12.75" customHeight="1">
      <c r="A165" s="968"/>
      <c r="B165" s="1041"/>
      <c r="C165" s="294">
        <v>905</v>
      </c>
      <c r="D165" s="295" t="s">
        <v>33</v>
      </c>
      <c r="E165" s="295" t="s">
        <v>46</v>
      </c>
      <c r="F165" s="295" t="s">
        <v>219</v>
      </c>
      <c r="G165" s="295" t="s">
        <v>51</v>
      </c>
      <c r="H165" s="1044"/>
      <c r="I165" s="187">
        <v>42825.3</v>
      </c>
      <c r="J165" s="60">
        <v>0</v>
      </c>
      <c r="K165" s="60">
        <v>38904.13</v>
      </c>
      <c r="L165" s="61">
        <v>38904.13</v>
      </c>
      <c r="M165" s="60">
        <v>38904.13</v>
      </c>
      <c r="N165" s="202">
        <f aca="true" t="shared" si="15" ref="N165:N172">(J165+K165)/I165*100</f>
        <v>90.84380027693909</v>
      </c>
      <c r="O165" s="60">
        <f aca="true" t="shared" si="16" ref="O165:O172">J165+K165-M165</f>
        <v>0</v>
      </c>
      <c r="P165" s="382"/>
      <c r="R165" s="14"/>
    </row>
    <row r="166" spans="1:18" s="13" customFormat="1" ht="11.25" customHeight="1" thickBot="1">
      <c r="A166" s="968"/>
      <c r="B166" s="1041"/>
      <c r="C166" s="106">
        <v>905</v>
      </c>
      <c r="D166" s="107" t="s">
        <v>33</v>
      </c>
      <c r="E166" s="107" t="s">
        <v>46</v>
      </c>
      <c r="F166" s="107" t="s">
        <v>220</v>
      </c>
      <c r="G166" s="107" t="s">
        <v>28</v>
      </c>
      <c r="H166" s="1045"/>
      <c r="I166" s="221">
        <v>8900.63</v>
      </c>
      <c r="J166" s="129">
        <v>8900.63</v>
      </c>
      <c r="K166" s="129">
        <v>0</v>
      </c>
      <c r="L166" s="130">
        <v>8900.63</v>
      </c>
      <c r="M166" s="129">
        <v>8900.63</v>
      </c>
      <c r="N166" s="223">
        <f t="shared" si="15"/>
        <v>100</v>
      </c>
      <c r="O166" s="129">
        <f t="shared" si="16"/>
        <v>0</v>
      </c>
      <c r="P166" s="385"/>
      <c r="R166" s="14"/>
    </row>
    <row r="167" spans="1:18" s="13" customFormat="1" ht="11.25" customHeight="1" thickTop="1">
      <c r="A167" s="968"/>
      <c r="B167" s="1041"/>
      <c r="C167" s="145">
        <v>906</v>
      </c>
      <c r="D167" s="146" t="s">
        <v>34</v>
      </c>
      <c r="E167" s="146" t="s">
        <v>35</v>
      </c>
      <c r="F167" s="295" t="s">
        <v>219</v>
      </c>
      <c r="G167" s="146" t="s">
        <v>202</v>
      </c>
      <c r="H167" s="1043">
        <v>728992.2</v>
      </c>
      <c r="I167" s="59">
        <v>112876</v>
      </c>
      <c r="J167" s="81">
        <v>0</v>
      </c>
      <c r="K167" s="81">
        <v>112876</v>
      </c>
      <c r="L167" s="157">
        <v>112876</v>
      </c>
      <c r="M167" s="81">
        <v>112876</v>
      </c>
      <c r="N167" s="151">
        <f>(J167+K167)/I167*100</f>
        <v>100</v>
      </c>
      <c r="O167" s="127">
        <f t="shared" si="16"/>
        <v>0</v>
      </c>
      <c r="P167" s="386"/>
      <c r="R167" s="14"/>
    </row>
    <row r="168" spans="1:18" s="13" customFormat="1" ht="11.25" customHeight="1">
      <c r="A168" s="968"/>
      <c r="B168" s="1041"/>
      <c r="C168" s="145">
        <v>906</v>
      </c>
      <c r="D168" s="146" t="s">
        <v>34</v>
      </c>
      <c r="E168" s="146" t="s">
        <v>35</v>
      </c>
      <c r="F168" s="295" t="s">
        <v>221</v>
      </c>
      <c r="G168" s="146" t="s">
        <v>202</v>
      </c>
      <c r="H168" s="1044"/>
      <c r="I168" s="59">
        <v>188070</v>
      </c>
      <c r="J168" s="60">
        <v>188070</v>
      </c>
      <c r="K168" s="60">
        <v>0</v>
      </c>
      <c r="L168" s="61">
        <v>188070</v>
      </c>
      <c r="M168" s="60">
        <v>188070</v>
      </c>
      <c r="N168" s="151">
        <f>(J168+K168)/I168*100</f>
        <v>100</v>
      </c>
      <c r="O168" s="60">
        <f>J168+K168-M168</f>
        <v>0</v>
      </c>
      <c r="P168" s="387"/>
      <c r="R168" s="14"/>
    </row>
    <row r="169" spans="1:18" s="13" customFormat="1" ht="13.5" customHeight="1" thickBot="1">
      <c r="A169" s="968"/>
      <c r="B169" s="1041"/>
      <c r="C169" s="340">
        <v>906</v>
      </c>
      <c r="D169" s="220" t="s">
        <v>34</v>
      </c>
      <c r="E169" s="220" t="s">
        <v>35</v>
      </c>
      <c r="F169" s="220" t="s">
        <v>220</v>
      </c>
      <c r="G169" s="220" t="s">
        <v>202</v>
      </c>
      <c r="H169" s="1045"/>
      <c r="I169" s="221">
        <v>428046.2</v>
      </c>
      <c r="J169" s="40">
        <v>428046.2</v>
      </c>
      <c r="K169" s="40">
        <v>0</v>
      </c>
      <c r="L169" s="222">
        <v>428046.2</v>
      </c>
      <c r="M169" s="40">
        <v>428046.2</v>
      </c>
      <c r="N169" s="223">
        <f t="shared" si="15"/>
        <v>100</v>
      </c>
      <c r="O169" s="129">
        <f t="shared" si="16"/>
        <v>0</v>
      </c>
      <c r="P169" s="210"/>
      <c r="R169" s="14"/>
    </row>
    <row r="170" spans="1:18" s="13" customFormat="1" ht="11.25" customHeight="1" hidden="1" thickTop="1">
      <c r="A170" s="968"/>
      <c r="B170" s="1041"/>
      <c r="C170" s="31">
        <v>907</v>
      </c>
      <c r="D170" s="32" t="s">
        <v>34</v>
      </c>
      <c r="E170" s="32" t="s">
        <v>35</v>
      </c>
      <c r="F170" s="32" t="s">
        <v>219</v>
      </c>
      <c r="G170" s="75" t="s">
        <v>222</v>
      </c>
      <c r="H170" s="388">
        <v>0</v>
      </c>
      <c r="I170" s="389">
        <v>0</v>
      </c>
      <c r="J170" s="78">
        <v>0</v>
      </c>
      <c r="K170" s="78">
        <v>0</v>
      </c>
      <c r="L170" s="79">
        <v>0</v>
      </c>
      <c r="M170" s="78">
        <v>0</v>
      </c>
      <c r="N170" s="188">
        <v>0</v>
      </c>
      <c r="O170" s="81">
        <f t="shared" si="16"/>
        <v>0</v>
      </c>
      <c r="P170" s="1066"/>
      <c r="R170" s="14"/>
    </row>
    <row r="171" spans="1:18" s="13" customFormat="1" ht="11.25" customHeight="1" hidden="1">
      <c r="A171" s="968"/>
      <c r="B171" s="1041"/>
      <c r="C171" s="91">
        <v>907</v>
      </c>
      <c r="D171" s="89" t="s">
        <v>36</v>
      </c>
      <c r="E171" s="89" t="s">
        <v>37</v>
      </c>
      <c r="F171" s="89" t="s">
        <v>219</v>
      </c>
      <c r="G171" s="84" t="s">
        <v>222</v>
      </c>
      <c r="H171" s="249">
        <v>0</v>
      </c>
      <c r="I171" s="250">
        <v>0</v>
      </c>
      <c r="J171" s="85">
        <v>0</v>
      </c>
      <c r="K171" s="85">
        <v>0</v>
      </c>
      <c r="L171" s="86">
        <v>0</v>
      </c>
      <c r="M171" s="85">
        <v>0</v>
      </c>
      <c r="N171" s="188">
        <v>0</v>
      </c>
      <c r="O171" s="60">
        <f t="shared" si="16"/>
        <v>0</v>
      </c>
      <c r="P171" s="1067"/>
      <c r="R171" s="14"/>
    </row>
    <row r="172" spans="1:18" s="13" customFormat="1" ht="15" customHeight="1" thickBot="1" thickTop="1">
      <c r="A172" s="968"/>
      <c r="B172" s="1041"/>
      <c r="C172" s="91">
        <v>907</v>
      </c>
      <c r="D172" s="89" t="s">
        <v>36</v>
      </c>
      <c r="E172" s="89" t="s">
        <v>37</v>
      </c>
      <c r="F172" s="89" t="s">
        <v>220</v>
      </c>
      <c r="G172" s="84" t="s">
        <v>202</v>
      </c>
      <c r="H172" s="249">
        <v>49980</v>
      </c>
      <c r="I172" s="250">
        <v>49980</v>
      </c>
      <c r="J172" s="85">
        <v>49980</v>
      </c>
      <c r="K172" s="85">
        <v>0</v>
      </c>
      <c r="L172" s="86">
        <v>49980</v>
      </c>
      <c r="M172" s="85">
        <v>49980</v>
      </c>
      <c r="N172" s="188">
        <f t="shared" si="15"/>
        <v>100</v>
      </c>
      <c r="O172" s="60">
        <f t="shared" si="16"/>
        <v>0</v>
      </c>
      <c r="P172" s="1052"/>
      <c r="R172" s="14"/>
    </row>
    <row r="173" spans="1:18" s="13" customFormat="1" ht="15.75" customHeight="1" hidden="1" thickBot="1">
      <c r="A173" s="968"/>
      <c r="B173" s="1060"/>
      <c r="C173" s="390">
        <v>907</v>
      </c>
      <c r="D173" s="391" t="s">
        <v>36</v>
      </c>
      <c r="E173" s="391" t="s">
        <v>37</v>
      </c>
      <c r="F173" s="391" t="s">
        <v>218</v>
      </c>
      <c r="G173" s="391" t="s">
        <v>222</v>
      </c>
      <c r="H173" s="392">
        <v>0</v>
      </c>
      <c r="I173" s="263">
        <v>0</v>
      </c>
      <c r="J173" s="263">
        <v>0</v>
      </c>
      <c r="K173" s="263">
        <v>0</v>
      </c>
      <c r="L173" s="393">
        <v>0</v>
      </c>
      <c r="M173" s="263">
        <v>0</v>
      </c>
      <c r="N173" s="242">
        <v>0</v>
      </c>
      <c r="O173" s="263">
        <f>J173+K173-L173</f>
        <v>0</v>
      </c>
      <c r="P173" s="1053"/>
      <c r="R173" s="14"/>
    </row>
    <row r="174" spans="1:18" s="13" customFormat="1" ht="19.5" customHeight="1" thickBot="1">
      <c r="A174" s="930">
        <v>8</v>
      </c>
      <c r="B174" s="921" t="s">
        <v>223</v>
      </c>
      <c r="C174" s="1027"/>
      <c r="D174" s="1027"/>
      <c r="E174" s="1027"/>
      <c r="F174" s="1027"/>
      <c r="G174" s="1027"/>
      <c r="H174" s="1027"/>
      <c r="I174" s="1027"/>
      <c r="J174" s="1027"/>
      <c r="K174" s="1027"/>
      <c r="L174" s="1027"/>
      <c r="M174" s="1027"/>
      <c r="N174" s="1027"/>
      <c r="O174" s="1027"/>
      <c r="P174" s="1028"/>
      <c r="R174" s="14"/>
    </row>
    <row r="175" spans="1:18" s="13" customFormat="1" ht="13.5" thickBot="1">
      <c r="A175" s="968"/>
      <c r="B175" s="394" t="s">
        <v>43</v>
      </c>
      <c r="C175" s="395">
        <v>904</v>
      </c>
      <c r="D175" s="355" t="s">
        <v>34</v>
      </c>
      <c r="E175" s="355" t="s">
        <v>35</v>
      </c>
      <c r="F175" s="356" t="s">
        <v>224</v>
      </c>
      <c r="G175" s="355" t="s">
        <v>21</v>
      </c>
      <c r="H175" s="396">
        <f aca="true" t="shared" si="17" ref="H175:M175">SUM(H176:H203)</f>
        <v>9605322.11</v>
      </c>
      <c r="I175" s="19">
        <f t="shared" si="17"/>
        <v>9605322.110000001</v>
      </c>
      <c r="J175" s="20">
        <f t="shared" si="17"/>
        <v>2537837.18</v>
      </c>
      <c r="K175" s="20">
        <f t="shared" si="17"/>
        <v>6784435.349999999</v>
      </c>
      <c r="L175" s="21">
        <f t="shared" si="17"/>
        <v>9352115.2</v>
      </c>
      <c r="M175" s="20">
        <f t="shared" si="17"/>
        <v>9352115.2</v>
      </c>
      <c r="N175" s="20">
        <f>(J175+K175)/I175*100</f>
        <v>97.05320054071564</v>
      </c>
      <c r="O175" s="20">
        <f>J175+K175-L175</f>
        <v>-29842.669999999925</v>
      </c>
      <c r="P175" s="397"/>
      <c r="R175" s="14">
        <f>J175-O175</f>
        <v>2567679.85</v>
      </c>
    </row>
    <row r="176" spans="1:18" s="13" customFormat="1" ht="12.75" customHeight="1">
      <c r="A176" s="968"/>
      <c r="B176" s="942" t="s">
        <v>225</v>
      </c>
      <c r="C176" s="31">
        <v>904</v>
      </c>
      <c r="D176" s="32" t="s">
        <v>23</v>
      </c>
      <c r="E176" s="32" t="s">
        <v>22</v>
      </c>
      <c r="F176" s="32" t="s">
        <v>226</v>
      </c>
      <c r="G176" s="32" t="s">
        <v>28</v>
      </c>
      <c r="H176" s="1044">
        <v>5548294.04</v>
      </c>
      <c r="I176" s="77">
        <v>1069150.85</v>
      </c>
      <c r="J176" s="80">
        <v>1069145.85</v>
      </c>
      <c r="K176" s="80">
        <v>0</v>
      </c>
      <c r="L176" s="339">
        <v>1069145.85</v>
      </c>
      <c r="M176" s="80">
        <v>1069145.85</v>
      </c>
      <c r="N176" s="188">
        <f aca="true" t="shared" si="18" ref="N176:N211">(J176+K176)/I176*100</f>
        <v>99.99953233914559</v>
      </c>
      <c r="O176" s="60">
        <f aca="true" t="shared" si="19" ref="O176:O203">J176+K176-M176</f>
        <v>0</v>
      </c>
      <c r="P176" s="398"/>
      <c r="R176" s="14"/>
    </row>
    <row r="177" spans="1:18" s="13" customFormat="1" ht="12.75" customHeight="1">
      <c r="A177" s="968"/>
      <c r="B177" s="1041"/>
      <c r="C177" s="31">
        <v>904</v>
      </c>
      <c r="D177" s="32" t="s">
        <v>23</v>
      </c>
      <c r="E177" s="32" t="s">
        <v>22</v>
      </c>
      <c r="F177" s="32" t="s">
        <v>226</v>
      </c>
      <c r="G177" s="32" t="s">
        <v>51</v>
      </c>
      <c r="H177" s="1044"/>
      <c r="I177" s="389">
        <v>43399.55</v>
      </c>
      <c r="J177" s="78">
        <v>43399.55</v>
      </c>
      <c r="K177" s="78"/>
      <c r="L177" s="79">
        <v>43399.55</v>
      </c>
      <c r="M177" s="78">
        <v>43399.55</v>
      </c>
      <c r="N177" s="188">
        <f>(J177+K177)/I177*100</f>
        <v>100</v>
      </c>
      <c r="O177" s="60">
        <f>J177+K177-M177</f>
        <v>0</v>
      </c>
      <c r="P177" s="399"/>
      <c r="R177" s="14"/>
    </row>
    <row r="178" spans="1:18" s="13" customFormat="1" ht="18" customHeight="1" thickBot="1">
      <c r="A178" s="968"/>
      <c r="B178" s="1042"/>
      <c r="C178" s="340">
        <v>904</v>
      </c>
      <c r="D178" s="220" t="s">
        <v>23</v>
      </c>
      <c r="E178" s="220" t="s">
        <v>22</v>
      </c>
      <c r="F178" s="220" t="s">
        <v>226</v>
      </c>
      <c r="G178" s="37" t="s">
        <v>52</v>
      </c>
      <c r="H178" s="1044"/>
      <c r="I178" s="38">
        <v>908.2</v>
      </c>
      <c r="J178" s="39">
        <v>908.2</v>
      </c>
      <c r="K178" s="39">
        <v>0</v>
      </c>
      <c r="L178" s="41">
        <v>908.2</v>
      </c>
      <c r="M178" s="39">
        <v>908.2</v>
      </c>
      <c r="N178" s="223">
        <f t="shared" si="18"/>
        <v>100</v>
      </c>
      <c r="O178" s="98">
        <f t="shared" si="19"/>
        <v>0</v>
      </c>
      <c r="P178" s="400"/>
      <c r="R178" s="14"/>
    </row>
    <row r="179" spans="1:18" s="13" customFormat="1" ht="17.25" customHeight="1" thickTop="1">
      <c r="A179" s="968"/>
      <c r="B179" s="1054" t="s">
        <v>227</v>
      </c>
      <c r="C179" s="57">
        <v>904</v>
      </c>
      <c r="D179" s="58" t="s">
        <v>23</v>
      </c>
      <c r="E179" s="58" t="s">
        <v>22</v>
      </c>
      <c r="F179" s="58" t="s">
        <v>228</v>
      </c>
      <c r="G179" s="58" t="s">
        <v>28</v>
      </c>
      <c r="H179" s="1044"/>
      <c r="I179" s="401">
        <v>1170700</v>
      </c>
      <c r="J179" s="127">
        <v>0</v>
      </c>
      <c r="K179" s="127">
        <v>1089177.16</v>
      </c>
      <c r="L179" s="114">
        <v>1089177.16</v>
      </c>
      <c r="M179" s="127">
        <v>1089177.16</v>
      </c>
      <c r="N179" s="402">
        <f t="shared" si="18"/>
        <v>93.0364021525583</v>
      </c>
      <c r="O179" s="127">
        <f t="shared" si="19"/>
        <v>0</v>
      </c>
      <c r="P179" s="403"/>
      <c r="R179" s="14"/>
    </row>
    <row r="180" spans="1:18" s="13" customFormat="1" ht="20.25" customHeight="1" thickBot="1">
      <c r="A180" s="968"/>
      <c r="B180" s="1055"/>
      <c r="C180" s="106">
        <v>904</v>
      </c>
      <c r="D180" s="107" t="s">
        <v>23</v>
      </c>
      <c r="E180" s="107" t="s">
        <v>22</v>
      </c>
      <c r="F180" s="107" t="s">
        <v>228</v>
      </c>
      <c r="G180" s="107" t="s">
        <v>51</v>
      </c>
      <c r="H180" s="1044"/>
      <c r="I180" s="343">
        <v>25900</v>
      </c>
      <c r="J180" s="129">
        <v>0</v>
      </c>
      <c r="K180" s="129">
        <v>25820.78</v>
      </c>
      <c r="L180" s="130">
        <v>25820.78</v>
      </c>
      <c r="M180" s="129">
        <v>25820.78</v>
      </c>
      <c r="N180" s="129">
        <f t="shared" si="18"/>
        <v>99.69413127413127</v>
      </c>
      <c r="O180" s="129">
        <f t="shared" si="19"/>
        <v>0</v>
      </c>
      <c r="P180" s="403"/>
      <c r="R180" s="14"/>
    </row>
    <row r="181" spans="1:18" s="13" customFormat="1" ht="13.5" customHeight="1" thickTop="1">
      <c r="A181" s="968"/>
      <c r="B181" s="1054" t="s">
        <v>229</v>
      </c>
      <c r="C181" s="145">
        <v>904</v>
      </c>
      <c r="D181" s="146" t="s">
        <v>23</v>
      </c>
      <c r="E181" s="146" t="s">
        <v>22</v>
      </c>
      <c r="F181" s="146" t="s">
        <v>230</v>
      </c>
      <c r="G181" s="404" t="s">
        <v>28</v>
      </c>
      <c r="H181" s="1044"/>
      <c r="I181" s="112">
        <v>12000</v>
      </c>
      <c r="J181" s="81">
        <v>0</v>
      </c>
      <c r="K181" s="81">
        <v>12000</v>
      </c>
      <c r="L181" s="405">
        <v>12000</v>
      </c>
      <c r="M181" s="81">
        <v>12000</v>
      </c>
      <c r="N181" s="147">
        <f>(J181+K181)/I181*100</f>
        <v>100</v>
      </c>
      <c r="O181" s="60">
        <f>J181+K181-M181</f>
        <v>0</v>
      </c>
      <c r="P181" s="406"/>
      <c r="R181" s="14"/>
    </row>
    <row r="182" spans="1:18" s="13" customFormat="1" ht="13.5" customHeight="1" thickBot="1">
      <c r="A182" s="968"/>
      <c r="B182" s="1055"/>
      <c r="C182" s="116">
        <v>904</v>
      </c>
      <c r="D182" s="117" t="s">
        <v>23</v>
      </c>
      <c r="E182" s="117" t="s">
        <v>22</v>
      </c>
      <c r="F182" s="117" t="s">
        <v>230</v>
      </c>
      <c r="G182" s="117" t="s">
        <v>52</v>
      </c>
      <c r="H182" s="1044"/>
      <c r="I182" s="97">
        <v>700</v>
      </c>
      <c r="J182" s="98">
        <v>0</v>
      </c>
      <c r="K182" s="98">
        <v>700</v>
      </c>
      <c r="L182" s="119">
        <v>700</v>
      </c>
      <c r="M182" s="98">
        <v>700</v>
      </c>
      <c r="N182" s="223">
        <f>(J182+K182)/I182*100</f>
        <v>100</v>
      </c>
      <c r="O182" s="98">
        <f>J182+K182-M182</f>
        <v>0</v>
      </c>
      <c r="P182" s="407"/>
      <c r="R182" s="14"/>
    </row>
    <row r="183" spans="1:18" s="13" customFormat="1" ht="21" customHeight="1" thickTop="1">
      <c r="A183" s="968"/>
      <c r="B183" s="1040" t="s">
        <v>231</v>
      </c>
      <c r="C183" s="145">
        <v>904</v>
      </c>
      <c r="D183" s="146" t="s">
        <v>23</v>
      </c>
      <c r="E183" s="146" t="s">
        <v>22</v>
      </c>
      <c r="F183" s="146" t="s">
        <v>232</v>
      </c>
      <c r="G183" s="404" t="s">
        <v>28</v>
      </c>
      <c r="H183" s="1044"/>
      <c r="I183" s="92">
        <v>504300</v>
      </c>
      <c r="J183" s="93">
        <v>0</v>
      </c>
      <c r="K183" s="93">
        <v>503086.29</v>
      </c>
      <c r="L183" s="408">
        <v>503086.29</v>
      </c>
      <c r="M183" s="93">
        <v>503086.29</v>
      </c>
      <c r="N183" s="81">
        <f t="shared" si="18"/>
        <v>99.75932778108269</v>
      </c>
      <c r="O183" s="81">
        <f t="shared" si="19"/>
        <v>0</v>
      </c>
      <c r="P183" s="409"/>
      <c r="R183" s="14"/>
    </row>
    <row r="184" spans="1:18" s="13" customFormat="1" ht="21" customHeight="1" thickBot="1">
      <c r="A184" s="968"/>
      <c r="B184" s="1056"/>
      <c r="C184" s="145">
        <v>904</v>
      </c>
      <c r="D184" s="146" t="s">
        <v>23</v>
      </c>
      <c r="E184" s="146" t="s">
        <v>22</v>
      </c>
      <c r="F184" s="295" t="s">
        <v>232</v>
      </c>
      <c r="G184" s="295" t="s">
        <v>51</v>
      </c>
      <c r="H184" s="1044"/>
      <c r="I184" s="59">
        <v>4500</v>
      </c>
      <c r="J184" s="60">
        <v>0</v>
      </c>
      <c r="K184" s="60">
        <v>4437.61</v>
      </c>
      <c r="L184" s="61">
        <v>4437.61</v>
      </c>
      <c r="M184" s="60">
        <v>4437.61</v>
      </c>
      <c r="N184" s="81">
        <f t="shared" si="18"/>
        <v>98.61355555555555</v>
      </c>
      <c r="O184" s="60">
        <f t="shared" si="19"/>
        <v>0</v>
      </c>
      <c r="P184" s="410"/>
      <c r="R184" s="14"/>
    </row>
    <row r="185" spans="1:18" s="13" customFormat="1" ht="26.25" customHeight="1" thickBot="1" thickTop="1">
      <c r="A185" s="968"/>
      <c r="B185" s="411" t="s">
        <v>233</v>
      </c>
      <c r="C185" s="57">
        <v>904</v>
      </c>
      <c r="D185" s="58" t="s">
        <v>23</v>
      </c>
      <c r="E185" s="58" t="s">
        <v>22</v>
      </c>
      <c r="F185" s="58" t="s">
        <v>234</v>
      </c>
      <c r="G185" s="58" t="s">
        <v>28</v>
      </c>
      <c r="H185" s="1044"/>
      <c r="I185" s="401">
        <v>52500</v>
      </c>
      <c r="J185" s="127">
        <v>0</v>
      </c>
      <c r="K185" s="127">
        <v>52445.5</v>
      </c>
      <c r="L185" s="114">
        <v>52445.5</v>
      </c>
      <c r="M185" s="127">
        <v>52445.5</v>
      </c>
      <c r="N185" s="337">
        <f t="shared" si="18"/>
        <v>99.89619047619047</v>
      </c>
      <c r="O185" s="127">
        <f t="shared" si="19"/>
        <v>0</v>
      </c>
      <c r="P185" s="412"/>
      <c r="R185" s="14"/>
    </row>
    <row r="186" spans="1:18" s="13" customFormat="1" ht="13.5" customHeight="1" thickTop="1">
      <c r="A186" s="968"/>
      <c r="B186" s="1057" t="s">
        <v>235</v>
      </c>
      <c r="C186" s="413">
        <v>904</v>
      </c>
      <c r="D186" s="414" t="s">
        <v>33</v>
      </c>
      <c r="E186" s="414" t="s">
        <v>23</v>
      </c>
      <c r="F186" s="414" t="s">
        <v>226</v>
      </c>
      <c r="G186" s="111" t="s">
        <v>28</v>
      </c>
      <c r="H186" s="1044"/>
      <c r="I186" s="415">
        <v>173355.41</v>
      </c>
      <c r="J186" s="416">
        <v>173355.41</v>
      </c>
      <c r="K186" s="416">
        <v>0</v>
      </c>
      <c r="L186" s="417">
        <v>173355.41</v>
      </c>
      <c r="M186" s="416">
        <v>173355.41</v>
      </c>
      <c r="N186" s="188">
        <f t="shared" si="18"/>
        <v>100</v>
      </c>
      <c r="O186" s="127">
        <f t="shared" si="19"/>
        <v>0</v>
      </c>
      <c r="P186" s="418"/>
      <c r="R186" s="14"/>
    </row>
    <row r="187" spans="1:18" s="13" customFormat="1" ht="12.75">
      <c r="A187" s="968"/>
      <c r="B187" s="1058"/>
      <c r="C187" s="91">
        <v>904</v>
      </c>
      <c r="D187" s="89" t="s">
        <v>33</v>
      </c>
      <c r="E187" s="89" t="s">
        <v>23</v>
      </c>
      <c r="F187" s="89" t="s">
        <v>226</v>
      </c>
      <c r="G187" s="84" t="s">
        <v>52</v>
      </c>
      <c r="H187" s="1044"/>
      <c r="I187" s="250">
        <v>137844.26</v>
      </c>
      <c r="J187" s="85">
        <v>137844.26</v>
      </c>
      <c r="K187" s="85">
        <v>0</v>
      </c>
      <c r="L187" s="86">
        <v>137844.26</v>
      </c>
      <c r="M187" s="85">
        <v>137844.26</v>
      </c>
      <c r="N187" s="188">
        <f t="shared" si="18"/>
        <v>100</v>
      </c>
      <c r="O187" s="60">
        <f t="shared" si="19"/>
        <v>0</v>
      </c>
      <c r="P187" s="418"/>
      <c r="R187" s="14"/>
    </row>
    <row r="188" spans="1:18" s="13" customFormat="1" ht="12.75">
      <c r="A188" s="968"/>
      <c r="B188" s="1058"/>
      <c r="C188" s="91">
        <v>904</v>
      </c>
      <c r="D188" s="89" t="s">
        <v>33</v>
      </c>
      <c r="E188" s="89" t="s">
        <v>23</v>
      </c>
      <c r="F188" s="89" t="s">
        <v>236</v>
      </c>
      <c r="G188" s="84" t="s">
        <v>28</v>
      </c>
      <c r="H188" s="1044"/>
      <c r="I188" s="250">
        <v>1349414</v>
      </c>
      <c r="J188" s="85">
        <v>0</v>
      </c>
      <c r="K188" s="85">
        <v>1346094.04</v>
      </c>
      <c r="L188" s="86">
        <v>1346094.04</v>
      </c>
      <c r="M188" s="85">
        <v>1346094.04</v>
      </c>
      <c r="N188" s="188">
        <f t="shared" si="18"/>
        <v>99.75397024189759</v>
      </c>
      <c r="O188" s="60">
        <f t="shared" si="19"/>
        <v>0</v>
      </c>
      <c r="P188" s="418"/>
      <c r="R188" s="14"/>
    </row>
    <row r="189" spans="1:18" s="13" customFormat="1" ht="12.75">
      <c r="A189" s="968"/>
      <c r="B189" s="1058"/>
      <c r="C189" s="91">
        <v>904</v>
      </c>
      <c r="D189" s="89" t="s">
        <v>33</v>
      </c>
      <c r="E189" s="89" t="s">
        <v>23</v>
      </c>
      <c r="F189" s="89" t="s">
        <v>236</v>
      </c>
      <c r="G189" s="84" t="s">
        <v>52</v>
      </c>
      <c r="H189" s="1044"/>
      <c r="I189" s="250">
        <v>35700</v>
      </c>
      <c r="J189" s="85">
        <v>0</v>
      </c>
      <c r="K189" s="85">
        <v>35535.28</v>
      </c>
      <c r="L189" s="86">
        <v>35535.28</v>
      </c>
      <c r="M189" s="85">
        <v>35535.28</v>
      </c>
      <c r="N189" s="202">
        <f t="shared" si="18"/>
        <v>99.53859943977591</v>
      </c>
      <c r="O189" s="95">
        <f t="shared" si="19"/>
        <v>0</v>
      </c>
      <c r="P189" s="418"/>
      <c r="R189" s="14"/>
    </row>
    <row r="190" spans="1:18" s="13" customFormat="1" ht="13.5" thickBot="1">
      <c r="A190" s="968"/>
      <c r="B190" s="1059"/>
      <c r="C190" s="36">
        <v>904</v>
      </c>
      <c r="D190" s="37" t="s">
        <v>33</v>
      </c>
      <c r="E190" s="37" t="s">
        <v>23</v>
      </c>
      <c r="F190" s="37" t="s">
        <v>237</v>
      </c>
      <c r="G190" s="37" t="s">
        <v>28</v>
      </c>
      <c r="H190" s="1044"/>
      <c r="I190" s="38">
        <v>803586.77</v>
      </c>
      <c r="J190" s="39">
        <v>0</v>
      </c>
      <c r="K190" s="39">
        <v>803586.77</v>
      </c>
      <c r="L190" s="41">
        <v>803586.77</v>
      </c>
      <c r="M190" s="39">
        <v>803586.77</v>
      </c>
      <c r="N190" s="223">
        <f t="shared" si="18"/>
        <v>100</v>
      </c>
      <c r="O190" s="98">
        <f t="shared" si="19"/>
        <v>0</v>
      </c>
      <c r="P190" s="418"/>
      <c r="R190" s="14"/>
    </row>
    <row r="191" spans="1:18" s="13" customFormat="1" ht="12.75" customHeight="1" thickTop="1">
      <c r="A191" s="968"/>
      <c r="B191" s="1057" t="s">
        <v>238</v>
      </c>
      <c r="C191" s="313">
        <v>904</v>
      </c>
      <c r="D191" s="419" t="s">
        <v>23</v>
      </c>
      <c r="E191" s="419" t="s">
        <v>22</v>
      </c>
      <c r="F191" s="419" t="s">
        <v>239</v>
      </c>
      <c r="G191" s="420" t="s">
        <v>51</v>
      </c>
      <c r="H191" s="1044"/>
      <c r="I191" s="421">
        <v>28300</v>
      </c>
      <c r="J191" s="159">
        <v>0</v>
      </c>
      <c r="K191" s="159">
        <v>28212.15</v>
      </c>
      <c r="L191" s="61">
        <v>28212.15</v>
      </c>
      <c r="M191" s="159">
        <v>28212.15</v>
      </c>
      <c r="N191" s="188">
        <f t="shared" si="18"/>
        <v>99.68957597173146</v>
      </c>
      <c r="O191" s="60">
        <f t="shared" si="19"/>
        <v>0</v>
      </c>
      <c r="P191" s="422"/>
      <c r="R191" s="14"/>
    </row>
    <row r="192" spans="1:18" s="13" customFormat="1" ht="13.5" customHeight="1" thickBot="1">
      <c r="A192" s="968"/>
      <c r="B192" s="1059"/>
      <c r="C192" s="423">
        <v>904</v>
      </c>
      <c r="D192" s="424" t="s">
        <v>23</v>
      </c>
      <c r="E192" s="424" t="s">
        <v>22</v>
      </c>
      <c r="F192" s="424" t="s">
        <v>239</v>
      </c>
      <c r="G192" s="424" t="s">
        <v>52</v>
      </c>
      <c r="H192" s="1045"/>
      <c r="I192" s="425">
        <v>136035</v>
      </c>
      <c r="J192" s="426">
        <v>0</v>
      </c>
      <c r="K192" s="426">
        <v>134963.05</v>
      </c>
      <c r="L192" s="119">
        <v>134963.05</v>
      </c>
      <c r="M192" s="426">
        <v>134963.05</v>
      </c>
      <c r="N192" s="427">
        <f t="shared" si="18"/>
        <v>99.21200426360862</v>
      </c>
      <c r="O192" s="426">
        <f t="shared" si="19"/>
        <v>0</v>
      </c>
      <c r="P192" s="422"/>
      <c r="R192" s="14"/>
    </row>
    <row r="193" spans="1:18" s="13" customFormat="1" ht="44.25" customHeight="1" thickBot="1" thickTop="1">
      <c r="A193" s="968"/>
      <c r="B193" s="428" t="s">
        <v>240</v>
      </c>
      <c r="C193" s="31">
        <v>904</v>
      </c>
      <c r="D193" s="32" t="s">
        <v>37</v>
      </c>
      <c r="E193" s="32" t="s">
        <v>241</v>
      </c>
      <c r="F193" s="32" t="s">
        <v>242</v>
      </c>
      <c r="G193" s="32" t="s">
        <v>28</v>
      </c>
      <c r="H193" s="429">
        <v>75800</v>
      </c>
      <c r="I193" s="430">
        <v>75800</v>
      </c>
      <c r="J193" s="156">
        <v>0</v>
      </c>
      <c r="K193" s="156">
        <v>75725.36</v>
      </c>
      <c r="L193" s="381">
        <v>75725.36</v>
      </c>
      <c r="M193" s="156">
        <v>75725.36</v>
      </c>
      <c r="N193" s="320">
        <f t="shared" si="18"/>
        <v>99.90153034300792</v>
      </c>
      <c r="O193" s="156">
        <f t="shared" si="19"/>
        <v>0</v>
      </c>
      <c r="P193" s="422"/>
      <c r="R193" s="14"/>
    </row>
    <row r="194" spans="1:18" s="13" customFormat="1" ht="13.5" thickTop="1">
      <c r="A194" s="968"/>
      <c r="B194" s="1040" t="s">
        <v>243</v>
      </c>
      <c r="C194" s="413">
        <v>904</v>
      </c>
      <c r="D194" s="414" t="s">
        <v>23</v>
      </c>
      <c r="E194" s="414" t="s">
        <v>22</v>
      </c>
      <c r="F194" s="414" t="s">
        <v>244</v>
      </c>
      <c r="G194" s="414" t="s">
        <v>28</v>
      </c>
      <c r="H194" s="1043">
        <v>437105.2</v>
      </c>
      <c r="I194" s="33">
        <v>239357.33</v>
      </c>
      <c r="J194" s="34">
        <v>239357.33</v>
      </c>
      <c r="K194" s="34">
        <v>0</v>
      </c>
      <c r="L194" s="35">
        <v>239357.33</v>
      </c>
      <c r="M194" s="34">
        <v>239357.33</v>
      </c>
      <c r="N194" s="217">
        <f t="shared" si="18"/>
        <v>100</v>
      </c>
      <c r="O194" s="127">
        <f t="shared" si="19"/>
        <v>0</v>
      </c>
      <c r="P194" s="418"/>
      <c r="R194" s="14"/>
    </row>
    <row r="195" spans="1:18" s="13" customFormat="1" ht="18" customHeight="1">
      <c r="A195" s="968"/>
      <c r="B195" s="1041"/>
      <c r="C195" s="294">
        <v>904</v>
      </c>
      <c r="D195" s="295" t="s">
        <v>23</v>
      </c>
      <c r="E195" s="295" t="s">
        <v>22</v>
      </c>
      <c r="F195" s="295" t="s">
        <v>244</v>
      </c>
      <c r="G195" s="295" t="s">
        <v>51</v>
      </c>
      <c r="H195" s="1044"/>
      <c r="I195" s="59">
        <v>9347.87</v>
      </c>
      <c r="J195" s="60">
        <v>9347.87</v>
      </c>
      <c r="K195" s="60">
        <v>0</v>
      </c>
      <c r="L195" s="61">
        <v>9347.87</v>
      </c>
      <c r="M195" s="60">
        <v>9347.87</v>
      </c>
      <c r="N195" s="151">
        <f t="shared" si="18"/>
        <v>100</v>
      </c>
      <c r="O195" s="60">
        <f t="shared" si="19"/>
        <v>0</v>
      </c>
      <c r="P195" s="431"/>
      <c r="R195" s="14"/>
    </row>
    <row r="196" spans="1:18" s="13" customFormat="1" ht="21" customHeight="1" thickBot="1">
      <c r="A196" s="968"/>
      <c r="B196" s="1042"/>
      <c r="C196" s="36">
        <v>904</v>
      </c>
      <c r="D196" s="37" t="s">
        <v>23</v>
      </c>
      <c r="E196" s="37" t="s">
        <v>22</v>
      </c>
      <c r="F196" s="37" t="s">
        <v>245</v>
      </c>
      <c r="G196" s="37" t="s">
        <v>28</v>
      </c>
      <c r="H196" s="1045"/>
      <c r="I196" s="97">
        <v>188400</v>
      </c>
      <c r="J196" s="98">
        <v>0</v>
      </c>
      <c r="K196" s="98">
        <v>188394.35</v>
      </c>
      <c r="L196" s="119">
        <v>188394.35</v>
      </c>
      <c r="M196" s="98">
        <v>188394.35</v>
      </c>
      <c r="N196" s="329">
        <f t="shared" si="18"/>
        <v>99.99700106157114</v>
      </c>
      <c r="O196" s="98">
        <f t="shared" si="19"/>
        <v>0</v>
      </c>
      <c r="P196" s="422"/>
      <c r="R196" s="14"/>
    </row>
    <row r="197" spans="1:18" s="13" customFormat="1" ht="12.75" thickTop="1">
      <c r="A197" s="968"/>
      <c r="B197" s="1041" t="s">
        <v>246</v>
      </c>
      <c r="C197" s="31">
        <v>904</v>
      </c>
      <c r="D197" s="32" t="s">
        <v>23</v>
      </c>
      <c r="E197" s="32" t="s">
        <v>22</v>
      </c>
      <c r="F197" s="32" t="s">
        <v>247</v>
      </c>
      <c r="G197" s="32" t="s">
        <v>28</v>
      </c>
      <c r="H197" s="1044">
        <v>3544122.87</v>
      </c>
      <c r="I197" s="77">
        <v>841789.83</v>
      </c>
      <c r="J197" s="80">
        <v>841789.83</v>
      </c>
      <c r="K197" s="80">
        <v>0</v>
      </c>
      <c r="L197" s="339">
        <v>841789.83</v>
      </c>
      <c r="M197" s="80">
        <v>841789.83</v>
      </c>
      <c r="N197" s="188">
        <f t="shared" si="18"/>
        <v>100</v>
      </c>
      <c r="O197" s="81">
        <f t="shared" si="19"/>
        <v>0</v>
      </c>
      <c r="P197" s="286"/>
      <c r="R197" s="14"/>
    </row>
    <row r="198" spans="1:18" s="13" customFormat="1" ht="12.75">
      <c r="A198" s="968"/>
      <c r="B198" s="1041"/>
      <c r="C198" s="31">
        <v>904</v>
      </c>
      <c r="D198" s="89" t="s">
        <v>23</v>
      </c>
      <c r="E198" s="89" t="s">
        <v>22</v>
      </c>
      <c r="F198" s="89" t="s">
        <v>247</v>
      </c>
      <c r="G198" s="89" t="s">
        <v>51</v>
      </c>
      <c r="H198" s="1044"/>
      <c r="I198" s="187">
        <v>22688.88</v>
      </c>
      <c r="J198" s="87">
        <v>22688.88</v>
      </c>
      <c r="K198" s="87">
        <v>0</v>
      </c>
      <c r="L198" s="90">
        <v>22688.88</v>
      </c>
      <c r="M198" s="87">
        <v>22688.88</v>
      </c>
      <c r="N198" s="202">
        <f t="shared" si="18"/>
        <v>100</v>
      </c>
      <c r="O198" s="60">
        <f t="shared" si="19"/>
        <v>0</v>
      </c>
      <c r="P198" s="418"/>
      <c r="R198" s="14"/>
    </row>
    <row r="199" spans="1:18" s="13" customFormat="1" ht="12.75" customHeight="1">
      <c r="A199" s="968"/>
      <c r="B199" s="1041"/>
      <c r="C199" s="83">
        <v>904</v>
      </c>
      <c r="D199" s="84" t="s">
        <v>23</v>
      </c>
      <c r="E199" s="84" t="s">
        <v>22</v>
      </c>
      <c r="F199" s="89" t="s">
        <v>248</v>
      </c>
      <c r="G199" s="84" t="s">
        <v>28</v>
      </c>
      <c r="H199" s="1044"/>
      <c r="I199" s="187">
        <v>185100</v>
      </c>
      <c r="J199" s="87">
        <v>0</v>
      </c>
      <c r="K199" s="87">
        <v>185055</v>
      </c>
      <c r="L199" s="90">
        <v>185055</v>
      </c>
      <c r="M199" s="87">
        <v>185055</v>
      </c>
      <c r="N199" s="202">
        <f t="shared" si="18"/>
        <v>99.97568881685575</v>
      </c>
      <c r="O199" s="60">
        <f t="shared" si="19"/>
        <v>0</v>
      </c>
      <c r="P199" s="422"/>
      <c r="R199" s="14"/>
    </row>
    <row r="200" spans="1:18" s="13" customFormat="1" ht="12">
      <c r="A200" s="968"/>
      <c r="B200" s="1041"/>
      <c r="C200" s="83">
        <v>904</v>
      </c>
      <c r="D200" s="84" t="s">
        <v>23</v>
      </c>
      <c r="E200" s="84" t="s">
        <v>22</v>
      </c>
      <c r="F200" s="89" t="s">
        <v>249</v>
      </c>
      <c r="G200" s="84" t="s">
        <v>28</v>
      </c>
      <c r="H200" s="1044"/>
      <c r="I200" s="250">
        <v>1239100</v>
      </c>
      <c r="J200" s="85">
        <v>0</v>
      </c>
      <c r="K200" s="85">
        <v>1043938.56</v>
      </c>
      <c r="L200" s="86">
        <v>1073781.23</v>
      </c>
      <c r="M200" s="85">
        <v>1073781.23</v>
      </c>
      <c r="N200" s="432">
        <f t="shared" si="18"/>
        <v>84.2497425550803</v>
      </c>
      <c r="O200" s="95">
        <f t="shared" si="19"/>
        <v>-29842.669999999925</v>
      </c>
      <c r="P200" s="406"/>
      <c r="R200" s="14"/>
    </row>
    <row r="201" spans="1:18" s="13" customFormat="1" ht="12.75">
      <c r="A201" s="968"/>
      <c r="B201" s="1041"/>
      <c r="C201" s="83">
        <v>904</v>
      </c>
      <c r="D201" s="84" t="s">
        <v>23</v>
      </c>
      <c r="E201" s="84" t="s">
        <v>22</v>
      </c>
      <c r="F201" s="89" t="s">
        <v>249</v>
      </c>
      <c r="G201" s="89" t="s">
        <v>51</v>
      </c>
      <c r="H201" s="1044"/>
      <c r="I201" s="187">
        <v>4600</v>
      </c>
      <c r="J201" s="87">
        <v>0</v>
      </c>
      <c r="K201" s="87">
        <v>4535.42</v>
      </c>
      <c r="L201" s="90">
        <v>4535.42</v>
      </c>
      <c r="M201" s="87">
        <v>4535.42</v>
      </c>
      <c r="N201" s="202">
        <f t="shared" si="18"/>
        <v>98.59608695652175</v>
      </c>
      <c r="O201" s="60">
        <f t="shared" si="19"/>
        <v>0</v>
      </c>
      <c r="P201" s="418"/>
      <c r="R201" s="14"/>
    </row>
    <row r="202" spans="1:18" s="13" customFormat="1" ht="12.75" customHeight="1">
      <c r="A202" s="968"/>
      <c r="B202" s="1041"/>
      <c r="C202" s="294">
        <v>904</v>
      </c>
      <c r="D202" s="295" t="s">
        <v>23</v>
      </c>
      <c r="E202" s="295" t="s">
        <v>22</v>
      </c>
      <c r="F202" s="295" t="s">
        <v>250</v>
      </c>
      <c r="G202" s="433" t="s">
        <v>28</v>
      </c>
      <c r="H202" s="1044"/>
      <c r="I202" s="94">
        <v>1245344.16</v>
      </c>
      <c r="J202" s="95">
        <v>0</v>
      </c>
      <c r="K202" s="95">
        <v>1245238.03</v>
      </c>
      <c r="L202" s="271">
        <v>1245238.03</v>
      </c>
      <c r="M202" s="95">
        <v>1245238.03</v>
      </c>
      <c r="N202" s="434">
        <f t="shared" si="18"/>
        <v>99.99147785781564</v>
      </c>
      <c r="O202" s="95">
        <f t="shared" si="19"/>
        <v>0</v>
      </c>
      <c r="P202" s="435"/>
      <c r="R202" s="14"/>
    </row>
    <row r="203" spans="1:18" s="13" customFormat="1" ht="12.75" customHeight="1" thickBot="1">
      <c r="A203" s="968"/>
      <c r="B203" s="1041"/>
      <c r="C203" s="83">
        <v>904</v>
      </c>
      <c r="D203" s="84" t="s">
        <v>23</v>
      </c>
      <c r="E203" s="84" t="s">
        <v>22</v>
      </c>
      <c r="F203" s="84" t="s">
        <v>250</v>
      </c>
      <c r="G203" s="84" t="s">
        <v>51</v>
      </c>
      <c r="H203" s="1044"/>
      <c r="I203" s="250">
        <v>5500</v>
      </c>
      <c r="J203" s="85">
        <v>0</v>
      </c>
      <c r="K203" s="85">
        <v>5490</v>
      </c>
      <c r="L203" s="86">
        <v>5490</v>
      </c>
      <c r="M203" s="85">
        <v>5490</v>
      </c>
      <c r="N203" s="432">
        <f t="shared" si="18"/>
        <v>99.81818181818181</v>
      </c>
      <c r="O203" s="95">
        <f t="shared" si="19"/>
        <v>0</v>
      </c>
      <c r="P203" s="436"/>
      <c r="R203" s="14"/>
    </row>
    <row r="204" spans="1:18" s="13" customFormat="1" ht="20.25" customHeight="1" thickBot="1">
      <c r="A204" s="930">
        <v>9</v>
      </c>
      <c r="B204" s="921" t="s">
        <v>251</v>
      </c>
      <c r="C204" s="1027"/>
      <c r="D204" s="1027"/>
      <c r="E204" s="1027"/>
      <c r="F204" s="1027"/>
      <c r="G204" s="1027"/>
      <c r="H204" s="1027"/>
      <c r="I204" s="1027"/>
      <c r="J204" s="1027"/>
      <c r="K204" s="1027"/>
      <c r="L204" s="1027"/>
      <c r="M204" s="1027"/>
      <c r="N204" s="1027"/>
      <c r="O204" s="1027"/>
      <c r="P204" s="1028"/>
      <c r="R204" s="14"/>
    </row>
    <row r="205" spans="1:18" s="13" customFormat="1" ht="15" customHeight="1" thickBot="1">
      <c r="A205" s="968"/>
      <c r="B205" s="379" t="s">
        <v>43</v>
      </c>
      <c r="C205" s="437">
        <v>905</v>
      </c>
      <c r="D205" s="438" t="s">
        <v>26</v>
      </c>
      <c r="E205" s="438" t="s">
        <v>26</v>
      </c>
      <c r="F205" s="356" t="s">
        <v>252</v>
      </c>
      <c r="G205" s="438" t="s">
        <v>21</v>
      </c>
      <c r="H205" s="18">
        <f aca="true" t="shared" si="20" ref="H205:M205">H206+H211</f>
        <v>699429.49</v>
      </c>
      <c r="I205" s="19">
        <f t="shared" si="20"/>
        <v>699429.49</v>
      </c>
      <c r="J205" s="20">
        <f t="shared" si="20"/>
        <v>232167.75</v>
      </c>
      <c r="K205" s="20">
        <f t="shared" si="20"/>
        <v>450805.27</v>
      </c>
      <c r="L205" s="21">
        <f t="shared" si="20"/>
        <v>502661.2</v>
      </c>
      <c r="M205" s="20">
        <f t="shared" si="20"/>
        <v>502661.2</v>
      </c>
      <c r="N205" s="20">
        <f>(J205+K205)/I205*100</f>
        <v>97.64715811453704</v>
      </c>
      <c r="O205" s="20">
        <f>J205+K205-M205</f>
        <v>180311.82</v>
      </c>
      <c r="P205" s="439"/>
      <c r="R205" s="14">
        <f>J205-O205</f>
        <v>51855.92999999999</v>
      </c>
    </row>
    <row r="206" spans="1:18" s="13" customFormat="1" ht="12">
      <c r="A206" s="968"/>
      <c r="B206" s="1046" t="s">
        <v>253</v>
      </c>
      <c r="C206" s="440">
        <v>905</v>
      </c>
      <c r="D206" s="441" t="s">
        <v>37</v>
      </c>
      <c r="E206" s="441" t="s">
        <v>33</v>
      </c>
      <c r="F206" s="441" t="s">
        <v>254</v>
      </c>
      <c r="G206" s="441" t="s">
        <v>21</v>
      </c>
      <c r="H206" s="1049">
        <v>519000</v>
      </c>
      <c r="I206" s="442">
        <f>SUM(I207:I210)</f>
        <v>519000</v>
      </c>
      <c r="J206" s="442">
        <f>SUM(J207:J210)</f>
        <v>139651.99</v>
      </c>
      <c r="K206" s="442">
        <f>SUM(K207:K210)</f>
        <v>362892.78</v>
      </c>
      <c r="L206" s="442">
        <f>SUM(L207:L210)</f>
        <v>322232.95</v>
      </c>
      <c r="M206" s="442">
        <f>SUM(M207:M210)</f>
        <v>322232.95</v>
      </c>
      <c r="N206" s="104">
        <v>100</v>
      </c>
      <c r="O206" s="442">
        <f>J206+K206-L206</f>
        <v>180311.82</v>
      </c>
      <c r="P206" s="443"/>
      <c r="R206" s="14"/>
    </row>
    <row r="207" spans="1:18" s="13" customFormat="1" ht="12">
      <c r="A207" s="968"/>
      <c r="B207" s="1047"/>
      <c r="C207" s="444">
        <v>905</v>
      </c>
      <c r="D207" s="445" t="s">
        <v>37</v>
      </c>
      <c r="E207" s="445" t="s">
        <v>33</v>
      </c>
      <c r="F207" s="445" t="s">
        <v>254</v>
      </c>
      <c r="G207" s="445" t="s">
        <v>50</v>
      </c>
      <c r="H207" s="1049"/>
      <c r="I207" s="446">
        <v>165939.32</v>
      </c>
      <c r="J207" s="446">
        <v>19756.37</v>
      </c>
      <c r="K207" s="446">
        <v>143958.66</v>
      </c>
      <c r="L207" s="446">
        <v>163715.03</v>
      </c>
      <c r="M207" s="446">
        <v>163715.03</v>
      </c>
      <c r="N207" s="447">
        <f t="shared" si="18"/>
        <v>98.65957628366803</v>
      </c>
      <c r="O207" s="448">
        <f>J207+K207-L207</f>
        <v>0</v>
      </c>
      <c r="P207" s="449"/>
      <c r="R207" s="14"/>
    </row>
    <row r="208" spans="1:18" s="13" customFormat="1" ht="12">
      <c r="A208" s="968"/>
      <c r="B208" s="1047"/>
      <c r="C208" s="444">
        <v>905</v>
      </c>
      <c r="D208" s="445" t="s">
        <v>37</v>
      </c>
      <c r="E208" s="445" t="s">
        <v>33</v>
      </c>
      <c r="F208" s="445" t="s">
        <v>254</v>
      </c>
      <c r="G208" s="445" t="s">
        <v>28</v>
      </c>
      <c r="H208" s="1049"/>
      <c r="I208" s="446">
        <v>87994.47</v>
      </c>
      <c r="J208" s="446">
        <v>0</v>
      </c>
      <c r="K208" s="446">
        <v>87994.47</v>
      </c>
      <c r="L208" s="446">
        <v>87994.47</v>
      </c>
      <c r="M208" s="446">
        <v>87994.47</v>
      </c>
      <c r="N208" s="447">
        <f>(J208+K208)/I208*100</f>
        <v>100</v>
      </c>
      <c r="O208" s="448">
        <f>J208+K208-L208</f>
        <v>0</v>
      </c>
      <c r="P208" s="450"/>
      <c r="R208" s="14"/>
    </row>
    <row r="209" spans="1:18" s="13" customFormat="1" ht="12">
      <c r="A209" s="968"/>
      <c r="B209" s="1047"/>
      <c r="C209" s="444">
        <v>905</v>
      </c>
      <c r="D209" s="445" t="s">
        <v>37</v>
      </c>
      <c r="E209" s="445" t="s">
        <v>33</v>
      </c>
      <c r="F209" s="445" t="s">
        <v>254</v>
      </c>
      <c r="G209" s="445" t="s">
        <v>51</v>
      </c>
      <c r="H209" s="1049"/>
      <c r="I209" s="446">
        <v>3000</v>
      </c>
      <c r="J209" s="446">
        <v>0</v>
      </c>
      <c r="K209" s="446">
        <v>0</v>
      </c>
      <c r="L209" s="446">
        <v>0</v>
      </c>
      <c r="M209" s="446">
        <v>0</v>
      </c>
      <c r="N209" s="447">
        <f t="shared" si="18"/>
        <v>0</v>
      </c>
      <c r="O209" s="448">
        <f>J209+K209-L209</f>
        <v>0</v>
      </c>
      <c r="P209" s="450"/>
      <c r="R209" s="14"/>
    </row>
    <row r="210" spans="1:18" s="13" customFormat="1" ht="12">
      <c r="A210" s="968"/>
      <c r="B210" s="1048"/>
      <c r="C210" s="444">
        <v>905</v>
      </c>
      <c r="D210" s="445" t="s">
        <v>37</v>
      </c>
      <c r="E210" s="445" t="s">
        <v>33</v>
      </c>
      <c r="F210" s="451" t="s">
        <v>254</v>
      </c>
      <c r="G210" s="445" t="s">
        <v>52</v>
      </c>
      <c r="H210" s="1049"/>
      <c r="I210" s="446">
        <v>262066.21</v>
      </c>
      <c r="J210" s="446">
        <v>119895.62</v>
      </c>
      <c r="K210" s="446">
        <v>130939.65</v>
      </c>
      <c r="L210" s="446">
        <v>70523.45</v>
      </c>
      <c r="M210" s="446">
        <v>70523.45</v>
      </c>
      <c r="N210" s="447">
        <v>100</v>
      </c>
      <c r="O210" s="448">
        <f>J210+K210-L210</f>
        <v>180311.82</v>
      </c>
      <c r="P210" s="452"/>
      <c r="R210" s="14"/>
    </row>
    <row r="211" spans="1:18" s="13" customFormat="1" ht="12">
      <c r="A211" s="968"/>
      <c r="B211" s="453" t="s">
        <v>255</v>
      </c>
      <c r="C211" s="454">
        <v>905</v>
      </c>
      <c r="D211" s="455" t="s">
        <v>256</v>
      </c>
      <c r="E211" s="455" t="s">
        <v>33</v>
      </c>
      <c r="F211" s="456" t="s">
        <v>252</v>
      </c>
      <c r="G211" s="457" t="s">
        <v>21</v>
      </c>
      <c r="H211" s="1050">
        <v>180429.49</v>
      </c>
      <c r="I211" s="458">
        <f>SUM(I212:I215)</f>
        <v>180429.49</v>
      </c>
      <c r="J211" s="459">
        <f>SUM(J212:J215)</f>
        <v>92515.76</v>
      </c>
      <c r="K211" s="459">
        <f>SUM(K212:K215)</f>
        <v>87912.49</v>
      </c>
      <c r="L211" s="460">
        <f>SUM(L212:L215)</f>
        <v>180428.25</v>
      </c>
      <c r="M211" s="459">
        <f>SUM(M212:M215)</f>
        <v>180428.25</v>
      </c>
      <c r="N211" s="461">
        <f t="shared" si="18"/>
        <v>99.99931275092558</v>
      </c>
      <c r="O211" s="459">
        <f>SUM(O212:O215)</f>
        <v>0</v>
      </c>
      <c r="P211" s="462"/>
      <c r="R211" s="14"/>
    </row>
    <row r="212" spans="1:18" s="13" customFormat="1" ht="12.75" customHeight="1">
      <c r="A212" s="968"/>
      <c r="B212" s="1003" t="s">
        <v>257</v>
      </c>
      <c r="C212" s="454">
        <v>905</v>
      </c>
      <c r="D212" s="455" t="s">
        <v>256</v>
      </c>
      <c r="E212" s="455" t="s">
        <v>33</v>
      </c>
      <c r="F212" s="89" t="s">
        <v>258</v>
      </c>
      <c r="G212" s="455" t="s">
        <v>51</v>
      </c>
      <c r="H212" s="1044"/>
      <c r="I212" s="458">
        <v>1000</v>
      </c>
      <c r="J212" s="463">
        <v>1000</v>
      </c>
      <c r="K212" s="463">
        <v>0</v>
      </c>
      <c r="L212" s="464">
        <v>1000</v>
      </c>
      <c r="M212" s="463">
        <v>1000</v>
      </c>
      <c r="N212" s="461">
        <f>(J212+K212)/I212*100</f>
        <v>100</v>
      </c>
      <c r="O212" s="159">
        <f>J212+K212-M212</f>
        <v>0</v>
      </c>
      <c r="P212" s="465"/>
      <c r="R212" s="14"/>
    </row>
    <row r="213" spans="1:18" s="13" customFormat="1" ht="12.75" customHeight="1">
      <c r="A213" s="968"/>
      <c r="B213" s="1003"/>
      <c r="C213" s="454">
        <v>905</v>
      </c>
      <c r="D213" s="455" t="s">
        <v>256</v>
      </c>
      <c r="E213" s="455" t="s">
        <v>33</v>
      </c>
      <c r="F213" s="89" t="s">
        <v>258</v>
      </c>
      <c r="G213" s="455" t="s">
        <v>28</v>
      </c>
      <c r="H213" s="1044"/>
      <c r="I213" s="458">
        <v>90703</v>
      </c>
      <c r="J213" s="463">
        <v>90701.76</v>
      </c>
      <c r="K213" s="463">
        <v>0</v>
      </c>
      <c r="L213" s="464">
        <v>90701.76</v>
      </c>
      <c r="M213" s="463">
        <v>90701.76</v>
      </c>
      <c r="N213" s="461">
        <f>(J213+K213)/I213*100</f>
        <v>99.99863290078608</v>
      </c>
      <c r="O213" s="159">
        <f>J213+K213-M213</f>
        <v>0</v>
      </c>
      <c r="P213" s="465"/>
      <c r="R213" s="14"/>
    </row>
    <row r="214" spans="1:18" s="13" customFormat="1" ht="12.75" customHeight="1">
      <c r="A214" s="968"/>
      <c r="B214" s="1003"/>
      <c r="C214" s="457">
        <v>905</v>
      </c>
      <c r="D214" s="457" t="s">
        <v>39</v>
      </c>
      <c r="E214" s="457" t="s">
        <v>33</v>
      </c>
      <c r="F214" s="84" t="s">
        <v>259</v>
      </c>
      <c r="G214" s="457" t="s">
        <v>28</v>
      </c>
      <c r="H214" s="1044"/>
      <c r="I214" s="458">
        <v>814</v>
      </c>
      <c r="J214" s="463">
        <v>814</v>
      </c>
      <c r="K214" s="463">
        <v>0</v>
      </c>
      <c r="L214" s="464">
        <v>814</v>
      </c>
      <c r="M214" s="463">
        <v>814</v>
      </c>
      <c r="N214" s="461">
        <f>(J214+K214)/I214*100</f>
        <v>100</v>
      </c>
      <c r="O214" s="466"/>
      <c r="P214" s="465"/>
      <c r="R214" s="14"/>
    </row>
    <row r="215" spans="1:18" s="13" customFormat="1" ht="13.5" customHeight="1" thickBot="1">
      <c r="A215" s="976"/>
      <c r="B215" s="1003"/>
      <c r="C215" s="457">
        <v>905</v>
      </c>
      <c r="D215" s="457" t="s">
        <v>39</v>
      </c>
      <c r="E215" s="457" t="s">
        <v>33</v>
      </c>
      <c r="F215" s="84" t="s">
        <v>260</v>
      </c>
      <c r="G215" s="457" t="s">
        <v>28</v>
      </c>
      <c r="H215" s="1051"/>
      <c r="I215" s="458">
        <v>87912.49</v>
      </c>
      <c r="J215" s="459">
        <v>0</v>
      </c>
      <c r="K215" s="459">
        <v>87912.49</v>
      </c>
      <c r="L215" s="460">
        <v>87912.49</v>
      </c>
      <c r="M215" s="459">
        <v>87912.49</v>
      </c>
      <c r="N215" s="461">
        <f>(J215+K215)/I215*100</f>
        <v>100</v>
      </c>
      <c r="O215" s="467">
        <f>J215+K215-L215</f>
        <v>0</v>
      </c>
      <c r="P215" s="468"/>
      <c r="R215" s="14"/>
    </row>
    <row r="216" spans="1:18" s="13" customFormat="1" ht="21" customHeight="1" thickBot="1">
      <c r="A216" s="931">
        <v>10</v>
      </c>
      <c r="B216" s="921" t="s">
        <v>261</v>
      </c>
      <c r="C216" s="1027"/>
      <c r="D216" s="1027"/>
      <c r="E216" s="1027"/>
      <c r="F216" s="1027"/>
      <c r="G216" s="1027"/>
      <c r="H216" s="1027"/>
      <c r="I216" s="1027"/>
      <c r="J216" s="1027"/>
      <c r="K216" s="1027"/>
      <c r="L216" s="1027"/>
      <c r="M216" s="1027"/>
      <c r="N216" s="1027"/>
      <c r="O216" s="1027"/>
      <c r="P216" s="1028"/>
      <c r="R216" s="14"/>
    </row>
    <row r="217" spans="1:18" s="13" customFormat="1" ht="13.5" thickBot="1">
      <c r="A217" s="968"/>
      <c r="B217" s="379" t="s">
        <v>43</v>
      </c>
      <c r="C217" s="354" t="s">
        <v>21</v>
      </c>
      <c r="D217" s="355" t="s">
        <v>26</v>
      </c>
      <c r="E217" s="355" t="s">
        <v>26</v>
      </c>
      <c r="F217" s="356" t="s">
        <v>262</v>
      </c>
      <c r="G217" s="355" t="s">
        <v>21</v>
      </c>
      <c r="H217" s="396">
        <f aca="true" t="shared" si="21" ref="H217:M217">SUM(H218:H222)</f>
        <v>38750617.4</v>
      </c>
      <c r="I217" s="19">
        <f t="shared" si="21"/>
        <v>38750617.4</v>
      </c>
      <c r="J217" s="20">
        <f t="shared" si="21"/>
        <v>3144444.3799999994</v>
      </c>
      <c r="K217" s="20">
        <f t="shared" si="21"/>
        <v>34553231.76</v>
      </c>
      <c r="L217" s="21">
        <f t="shared" si="21"/>
        <v>37212294.11</v>
      </c>
      <c r="M217" s="20">
        <f t="shared" si="21"/>
        <v>37212097.29</v>
      </c>
      <c r="N217" s="20">
        <f aca="true" t="shared" si="22" ref="N217:N222">(J217+K217)/I217*100</f>
        <v>97.28277552553266</v>
      </c>
      <c r="O217" s="20">
        <f>J217+K217-M217</f>
        <v>485578.8500000015</v>
      </c>
      <c r="P217" s="20">
        <f>L217-M217</f>
        <v>196.82000000029802</v>
      </c>
      <c r="R217" s="14">
        <f>J217-O217</f>
        <v>2658865.529999998</v>
      </c>
    </row>
    <row r="218" spans="1:18" s="13" customFormat="1" ht="12">
      <c r="A218" s="968"/>
      <c r="B218" s="358" t="s">
        <v>184</v>
      </c>
      <c r="C218" s="31">
        <v>902</v>
      </c>
      <c r="D218" s="32" t="s">
        <v>26</v>
      </c>
      <c r="E218" s="32" t="s">
        <v>26</v>
      </c>
      <c r="F218" s="32" t="s">
        <v>262</v>
      </c>
      <c r="G218" s="32" t="s">
        <v>21</v>
      </c>
      <c r="H218" s="156">
        <f>H224+H246</f>
        <v>6774637.4</v>
      </c>
      <c r="I218" s="469">
        <f>I224+I226+I227+I243+I246+I244+I225</f>
        <v>6774637.399999999</v>
      </c>
      <c r="J218" s="159">
        <f>J224+J226+J227+J243+J246+J244</f>
        <v>1504038.39</v>
      </c>
      <c r="K218" s="159">
        <f>K224+K226+K227+K243+K246+K244+K225</f>
        <v>5262531.76</v>
      </c>
      <c r="L218" s="90">
        <f>L224+L226+L227+L243+L246+L244+L225</f>
        <v>6766570.149999999</v>
      </c>
      <c r="M218" s="159">
        <f>M224+M226+M227+M243+M246+M244+M225</f>
        <v>6766570.149999999</v>
      </c>
      <c r="N218" s="461">
        <f t="shared" si="22"/>
        <v>99.88091982605593</v>
      </c>
      <c r="O218" s="159">
        <f>O224+O226+O227+O243+O246+O244+O225</f>
        <v>0</v>
      </c>
      <c r="P218" s="470"/>
      <c r="R218" s="14"/>
    </row>
    <row r="219" spans="1:18" s="13" customFormat="1" ht="12">
      <c r="A219" s="968"/>
      <c r="B219" s="364" t="s">
        <v>263</v>
      </c>
      <c r="C219" s="91">
        <v>904</v>
      </c>
      <c r="D219" s="89" t="s">
        <v>26</v>
      </c>
      <c r="E219" s="89" t="s">
        <v>26</v>
      </c>
      <c r="F219" s="89" t="s">
        <v>262</v>
      </c>
      <c r="G219" s="89" t="s">
        <v>21</v>
      </c>
      <c r="H219" s="360">
        <v>4375980</v>
      </c>
      <c r="I219" s="469">
        <f aca="true" t="shared" si="23" ref="I219:O219">I235+I237+I236</f>
        <v>4375980</v>
      </c>
      <c r="J219" s="281">
        <f>J235+J237+J236</f>
        <v>875625</v>
      </c>
      <c r="K219" s="281">
        <f>K235+K237+K236</f>
        <v>3379894.07</v>
      </c>
      <c r="L219" s="471">
        <f t="shared" si="23"/>
        <v>4255519.07</v>
      </c>
      <c r="M219" s="281">
        <f t="shared" si="23"/>
        <v>4255519.07</v>
      </c>
      <c r="N219" s="461">
        <f t="shared" si="22"/>
        <v>97.24722393612403</v>
      </c>
      <c r="O219" s="360">
        <f t="shared" si="23"/>
        <v>0</v>
      </c>
      <c r="P219" s="470"/>
      <c r="R219" s="14"/>
    </row>
    <row r="220" spans="1:18" s="13" customFormat="1" ht="12">
      <c r="A220" s="968"/>
      <c r="B220" s="358" t="s">
        <v>185</v>
      </c>
      <c r="C220" s="91">
        <v>905</v>
      </c>
      <c r="D220" s="89" t="s">
        <v>26</v>
      </c>
      <c r="E220" s="89" t="s">
        <v>26</v>
      </c>
      <c r="F220" s="89" t="s">
        <v>262</v>
      </c>
      <c r="G220" s="89" t="s">
        <v>21</v>
      </c>
      <c r="H220" s="360">
        <f aca="true" t="shared" si="24" ref="H220:M220">H229</f>
        <v>50000</v>
      </c>
      <c r="I220" s="469">
        <f t="shared" si="24"/>
        <v>50000</v>
      </c>
      <c r="J220" s="360">
        <f t="shared" si="24"/>
        <v>0</v>
      </c>
      <c r="K220" s="360">
        <f t="shared" si="24"/>
        <v>47756.03</v>
      </c>
      <c r="L220" s="471">
        <f t="shared" si="24"/>
        <v>47756.03</v>
      </c>
      <c r="M220" s="360">
        <f t="shared" si="24"/>
        <v>47756.03</v>
      </c>
      <c r="N220" s="461">
        <f t="shared" si="22"/>
        <v>95.51206</v>
      </c>
      <c r="O220" s="159">
        <f>J220+K220-M220</f>
        <v>0</v>
      </c>
      <c r="P220" s="470"/>
      <c r="R220" s="14"/>
    </row>
    <row r="221" spans="1:18" s="13" customFormat="1" ht="12">
      <c r="A221" s="968"/>
      <c r="B221" s="363" t="s">
        <v>187</v>
      </c>
      <c r="C221" s="91">
        <v>906</v>
      </c>
      <c r="D221" s="89" t="s">
        <v>26</v>
      </c>
      <c r="E221" s="89" t="s">
        <v>26</v>
      </c>
      <c r="F221" s="89" t="s">
        <v>262</v>
      </c>
      <c r="G221" s="89" t="s">
        <v>21</v>
      </c>
      <c r="H221" s="360">
        <v>27403000</v>
      </c>
      <c r="I221" s="469">
        <f>I238+I239+I240+I232</f>
        <v>27403000</v>
      </c>
      <c r="J221" s="360">
        <f>J238+J239+J240+J232</f>
        <v>752328.1799999999</v>
      </c>
      <c r="K221" s="360">
        <f>K238+K239+K240+K232</f>
        <v>25744275.72</v>
      </c>
      <c r="L221" s="471">
        <f>L238+L239+L240+L232</f>
        <v>26011787.18</v>
      </c>
      <c r="M221" s="360">
        <f>M238+M239+M240+M232</f>
        <v>26011590.36</v>
      </c>
      <c r="N221" s="461">
        <f t="shared" si="22"/>
        <v>96.69234718826405</v>
      </c>
      <c r="O221" s="360">
        <f>O238+O239+O240+O232</f>
        <v>484816.71999999974</v>
      </c>
      <c r="P221" s="470"/>
      <c r="R221" s="14"/>
    </row>
    <row r="222" spans="1:18" s="13" customFormat="1" ht="12">
      <c r="A222" s="968"/>
      <c r="B222" s="363" t="s">
        <v>188</v>
      </c>
      <c r="C222" s="91">
        <v>907</v>
      </c>
      <c r="D222" s="89" t="s">
        <v>26</v>
      </c>
      <c r="E222" s="89" t="s">
        <v>26</v>
      </c>
      <c r="F222" s="89" t="s">
        <v>262</v>
      </c>
      <c r="G222" s="89" t="s">
        <v>21</v>
      </c>
      <c r="H222" s="360">
        <v>147000</v>
      </c>
      <c r="I222" s="469">
        <f aca="true" t="shared" si="25" ref="I222:O222">I230</f>
        <v>147000</v>
      </c>
      <c r="J222" s="360">
        <f t="shared" si="25"/>
        <v>12452.81</v>
      </c>
      <c r="K222" s="360">
        <f t="shared" si="25"/>
        <v>118774.18</v>
      </c>
      <c r="L222" s="471">
        <f t="shared" si="25"/>
        <v>130661.68</v>
      </c>
      <c r="M222" s="360">
        <f t="shared" si="25"/>
        <v>130661.68</v>
      </c>
      <c r="N222" s="461">
        <f t="shared" si="22"/>
        <v>89.2700612244898</v>
      </c>
      <c r="O222" s="360">
        <f t="shared" si="25"/>
        <v>565.3099999999977</v>
      </c>
      <c r="P222" s="472"/>
      <c r="R222" s="14"/>
    </row>
    <row r="223" spans="1:18" s="13" customFormat="1" ht="12.75">
      <c r="A223" s="968"/>
      <c r="B223" s="473"/>
      <c r="C223" s="1029" t="s">
        <v>264</v>
      </c>
      <c r="D223" s="1030"/>
      <c r="E223" s="1030"/>
      <c r="F223" s="1030"/>
      <c r="G223" s="1030"/>
      <c r="H223" s="1030"/>
      <c r="I223" s="1030"/>
      <c r="J223" s="1030"/>
      <c r="K223" s="1030"/>
      <c r="L223" s="1030"/>
      <c r="M223" s="1030"/>
      <c r="N223" s="1030"/>
      <c r="O223" s="1030"/>
      <c r="P223" s="1031"/>
      <c r="R223" s="14"/>
    </row>
    <row r="224" spans="1:18" s="13" customFormat="1" ht="20.25" customHeight="1">
      <c r="A224" s="968"/>
      <c r="B224" s="1032" t="s">
        <v>265</v>
      </c>
      <c r="C224" s="474">
        <v>902</v>
      </c>
      <c r="D224" s="475" t="s">
        <v>192</v>
      </c>
      <c r="E224" s="475" t="s">
        <v>23</v>
      </c>
      <c r="F224" s="476" t="s">
        <v>266</v>
      </c>
      <c r="G224" s="475" t="s">
        <v>267</v>
      </c>
      <c r="H224" s="1034">
        <v>6554637.4</v>
      </c>
      <c r="I224" s="469">
        <v>4798264.05</v>
      </c>
      <c r="J224" s="477">
        <v>0</v>
      </c>
      <c r="K224" s="477">
        <v>4790196.8</v>
      </c>
      <c r="L224" s="478">
        <v>4790196.8</v>
      </c>
      <c r="M224" s="477">
        <v>4790196.8</v>
      </c>
      <c r="N224" s="461">
        <f>(J224+K224)/I224*100</f>
        <v>99.83187148693912</v>
      </c>
      <c r="O224" s="60">
        <f>J224+K224-M224</f>
        <v>0</v>
      </c>
      <c r="P224" s="470"/>
      <c r="R224" s="14"/>
    </row>
    <row r="225" spans="1:18" s="13" customFormat="1" ht="18" customHeight="1">
      <c r="A225" s="968"/>
      <c r="B225" s="1033"/>
      <c r="C225" s="474">
        <v>902</v>
      </c>
      <c r="D225" s="475" t="s">
        <v>192</v>
      </c>
      <c r="E225" s="475" t="s">
        <v>23</v>
      </c>
      <c r="F225" s="476" t="s">
        <v>268</v>
      </c>
      <c r="G225" s="475" t="s">
        <v>267</v>
      </c>
      <c r="H225" s="1035"/>
      <c r="I225" s="469">
        <v>212334.96</v>
      </c>
      <c r="J225" s="477">
        <v>0</v>
      </c>
      <c r="K225" s="477">
        <v>212334.96</v>
      </c>
      <c r="L225" s="478">
        <v>212334.96</v>
      </c>
      <c r="M225" s="477">
        <v>212334.96</v>
      </c>
      <c r="N225" s="461">
        <f>(J225+K225)/I225*100</f>
        <v>100</v>
      </c>
      <c r="O225" s="60">
        <f>J225+K225-M225</f>
        <v>0</v>
      </c>
      <c r="P225" s="470"/>
      <c r="R225" s="14"/>
    </row>
    <row r="226" spans="1:18" s="13" customFormat="1" ht="11.25" customHeight="1">
      <c r="A226" s="968"/>
      <c r="B226" s="366" t="s">
        <v>76</v>
      </c>
      <c r="C226" s="474">
        <v>902</v>
      </c>
      <c r="D226" s="475" t="s">
        <v>192</v>
      </c>
      <c r="E226" s="475" t="s">
        <v>23</v>
      </c>
      <c r="F226" s="476" t="s">
        <v>269</v>
      </c>
      <c r="G226" s="475" t="s">
        <v>267</v>
      </c>
      <c r="H226" s="1035"/>
      <c r="I226" s="469">
        <v>1504038.39</v>
      </c>
      <c r="J226" s="477">
        <v>1504038.39</v>
      </c>
      <c r="K226" s="477">
        <v>0</v>
      </c>
      <c r="L226" s="478">
        <v>1504038.39</v>
      </c>
      <c r="M226" s="477">
        <v>1504038.39</v>
      </c>
      <c r="N226" s="461">
        <f>(J226+K226)/I226*100</f>
        <v>100</v>
      </c>
      <c r="O226" s="60">
        <f>J226+K226-M226</f>
        <v>0</v>
      </c>
      <c r="P226" s="470"/>
      <c r="R226" s="14"/>
    </row>
    <row r="227" spans="1:18" s="13" customFormat="1" ht="22.5">
      <c r="A227" s="968"/>
      <c r="B227" s="479" t="s">
        <v>270</v>
      </c>
      <c r="C227" s="474">
        <v>902</v>
      </c>
      <c r="D227" s="475" t="s">
        <v>192</v>
      </c>
      <c r="E227" s="475" t="s">
        <v>46</v>
      </c>
      <c r="F227" s="476" t="s">
        <v>271</v>
      </c>
      <c r="G227" s="475" t="s">
        <v>272</v>
      </c>
      <c r="H227" s="1036"/>
      <c r="I227" s="469">
        <v>40000</v>
      </c>
      <c r="J227" s="477">
        <v>0</v>
      </c>
      <c r="K227" s="477">
        <v>40000</v>
      </c>
      <c r="L227" s="478">
        <v>40000</v>
      </c>
      <c r="M227" s="477">
        <v>40000</v>
      </c>
      <c r="N227" s="461">
        <f>(J227+K227)/I227*100</f>
        <v>100</v>
      </c>
      <c r="O227" s="60">
        <f>J227+K227-M227</f>
        <v>0</v>
      </c>
      <c r="P227" s="480"/>
      <c r="R227" s="14"/>
    </row>
    <row r="228" spans="1:18" s="13" customFormat="1" ht="12.75">
      <c r="A228" s="968"/>
      <c r="B228" s="481"/>
      <c r="C228" s="992" t="s">
        <v>273</v>
      </c>
      <c r="D228" s="993"/>
      <c r="E228" s="993"/>
      <c r="F228" s="993"/>
      <c r="G228" s="993"/>
      <c r="H228" s="993"/>
      <c r="I228" s="993"/>
      <c r="J228" s="993"/>
      <c r="K228" s="993"/>
      <c r="L228" s="993"/>
      <c r="M228" s="993"/>
      <c r="N228" s="993"/>
      <c r="O228" s="993"/>
      <c r="P228" s="994"/>
      <c r="R228" s="14"/>
    </row>
    <row r="229" spans="1:18" s="13" customFormat="1" ht="22.5" customHeight="1">
      <c r="A229" s="968"/>
      <c r="B229" s="366" t="s">
        <v>274</v>
      </c>
      <c r="C229" s="482" t="s">
        <v>110</v>
      </c>
      <c r="D229" s="475" t="s">
        <v>192</v>
      </c>
      <c r="E229" s="475" t="s">
        <v>46</v>
      </c>
      <c r="F229" s="475" t="s">
        <v>275</v>
      </c>
      <c r="G229" s="475" t="s">
        <v>267</v>
      </c>
      <c r="H229" s="95">
        <v>50000</v>
      </c>
      <c r="I229" s="59">
        <v>50000</v>
      </c>
      <c r="J229" s="60">
        <v>0</v>
      </c>
      <c r="K229" s="60">
        <v>47756.03</v>
      </c>
      <c r="L229" s="61">
        <v>47756.03</v>
      </c>
      <c r="M229" s="60">
        <v>47756.03</v>
      </c>
      <c r="N229" s="147">
        <f>(J229+K229)/I229*100</f>
        <v>95.51206</v>
      </c>
      <c r="O229" s="60">
        <f>J229+K229-M229</f>
        <v>0</v>
      </c>
      <c r="R229" s="14"/>
    </row>
    <row r="230" spans="1:18" s="13" customFormat="1" ht="33.75">
      <c r="A230" s="968"/>
      <c r="B230" s="483" t="s">
        <v>276</v>
      </c>
      <c r="C230" s="484" t="s">
        <v>114</v>
      </c>
      <c r="D230" s="484" t="s">
        <v>192</v>
      </c>
      <c r="E230" s="484" t="s">
        <v>46</v>
      </c>
      <c r="F230" s="485" t="s">
        <v>277</v>
      </c>
      <c r="G230" s="484" t="s">
        <v>267</v>
      </c>
      <c r="H230" s="486">
        <v>147000</v>
      </c>
      <c r="I230" s="486">
        <v>147000</v>
      </c>
      <c r="J230" s="486">
        <v>12452.81</v>
      </c>
      <c r="K230" s="486">
        <v>118774.18</v>
      </c>
      <c r="L230" s="486">
        <v>130661.68</v>
      </c>
      <c r="M230" s="486">
        <v>130661.68</v>
      </c>
      <c r="N230" s="487">
        <f>(J230+K230)/I230*100</f>
        <v>89.2700612244898</v>
      </c>
      <c r="O230" s="486">
        <f>J230+K230-M230</f>
        <v>565.3099999999977</v>
      </c>
      <c r="P230" s="488" t="s">
        <v>278</v>
      </c>
      <c r="R230" s="14"/>
    </row>
    <row r="231" spans="1:18" s="13" customFormat="1" ht="14.25" customHeight="1">
      <c r="A231" s="968"/>
      <c r="B231" s="481"/>
      <c r="C231" s="992" t="s">
        <v>279</v>
      </c>
      <c r="D231" s="993"/>
      <c r="E231" s="993"/>
      <c r="F231" s="993"/>
      <c r="G231" s="993"/>
      <c r="H231" s="993"/>
      <c r="I231" s="993"/>
      <c r="J231" s="993"/>
      <c r="K231" s="993"/>
      <c r="L231" s="993"/>
      <c r="M231" s="993"/>
      <c r="N231" s="993"/>
      <c r="O231" s="993"/>
      <c r="P231" s="994"/>
      <c r="R231" s="14"/>
    </row>
    <row r="232" spans="1:18" s="13" customFormat="1" ht="21.75" customHeight="1">
      <c r="A232" s="968"/>
      <c r="B232" s="483" t="s">
        <v>280</v>
      </c>
      <c r="C232" s="484" t="s">
        <v>281</v>
      </c>
      <c r="D232" s="484" t="s">
        <v>192</v>
      </c>
      <c r="E232" s="484" t="s">
        <v>37</v>
      </c>
      <c r="F232" s="485" t="s">
        <v>282</v>
      </c>
      <c r="G232" s="484" t="s">
        <v>267</v>
      </c>
      <c r="H232" s="486">
        <v>3535000</v>
      </c>
      <c r="I232" s="486">
        <v>3535000</v>
      </c>
      <c r="J232" s="486">
        <v>187953.18</v>
      </c>
      <c r="K232" s="486">
        <v>2415322</v>
      </c>
      <c r="L232" s="486">
        <v>2603275.18</v>
      </c>
      <c r="M232" s="486">
        <v>2603078.36</v>
      </c>
      <c r="N232" s="487">
        <f>(J232+K232)/I232*100</f>
        <v>73.64286223479492</v>
      </c>
      <c r="O232" s="486">
        <f>J232+K232-L232</f>
        <v>0</v>
      </c>
      <c r="P232" s="489">
        <f>L232-M232</f>
        <v>196.82000000029802</v>
      </c>
      <c r="R232" s="14"/>
    </row>
    <row r="233" spans="1:18" s="13" customFormat="1" ht="12.75">
      <c r="A233" s="968"/>
      <c r="B233" s="481"/>
      <c r="C233" s="992" t="s">
        <v>283</v>
      </c>
      <c r="D233" s="993"/>
      <c r="E233" s="993"/>
      <c r="F233" s="993"/>
      <c r="G233" s="993"/>
      <c r="H233" s="993"/>
      <c r="I233" s="993"/>
      <c r="J233" s="993"/>
      <c r="K233" s="993"/>
      <c r="L233" s="993"/>
      <c r="M233" s="993"/>
      <c r="N233" s="993"/>
      <c r="O233" s="993"/>
      <c r="P233" s="994"/>
      <c r="R233" s="14"/>
    </row>
    <row r="234" spans="1:18" s="13" customFormat="1" ht="12">
      <c r="A234" s="968"/>
      <c r="B234" s="274" t="s">
        <v>123</v>
      </c>
      <c r="C234" s="490"/>
      <c r="D234" s="323"/>
      <c r="E234" s="323"/>
      <c r="F234" s="280" t="s">
        <v>284</v>
      </c>
      <c r="G234" s="280"/>
      <c r="H234" s="1009">
        <v>28243980</v>
      </c>
      <c r="I234" s="491">
        <f>SUM(I235:I240)</f>
        <v>28243980</v>
      </c>
      <c r="J234" s="492">
        <f>SUM(J235:J240)</f>
        <v>1440000</v>
      </c>
      <c r="K234" s="492">
        <f>SUM(K235:K240)</f>
        <v>26708847.79</v>
      </c>
      <c r="L234" s="493">
        <f>SUM(L235:L240)</f>
        <v>27664031.07</v>
      </c>
      <c r="M234" s="492">
        <f>SUM(M235:M240)</f>
        <v>27664031.07</v>
      </c>
      <c r="N234" s="494">
        <f aca="true" t="shared" si="26" ref="N234:N239">(J234+K234)/I234*100</f>
        <v>99.66317703808032</v>
      </c>
      <c r="O234" s="492">
        <f>J234+K234-M234</f>
        <v>484816.7199999988</v>
      </c>
      <c r="P234" s="470"/>
      <c r="R234" s="14"/>
    </row>
    <row r="235" spans="1:18" s="13" customFormat="1" ht="24" customHeight="1">
      <c r="A235" s="968"/>
      <c r="B235" s="483" t="s">
        <v>285</v>
      </c>
      <c r="C235" s="495">
        <v>904</v>
      </c>
      <c r="D235" s="496" t="s">
        <v>192</v>
      </c>
      <c r="E235" s="496" t="s">
        <v>37</v>
      </c>
      <c r="F235" s="497" t="s">
        <v>286</v>
      </c>
      <c r="G235" s="496" t="s">
        <v>287</v>
      </c>
      <c r="H235" s="1037"/>
      <c r="I235" s="448">
        <v>0</v>
      </c>
      <c r="J235" s="448">
        <v>0</v>
      </c>
      <c r="K235" s="448">
        <v>0</v>
      </c>
      <c r="L235" s="498">
        <v>0</v>
      </c>
      <c r="M235" s="448">
        <v>0</v>
      </c>
      <c r="N235" s="29">
        <v>0</v>
      </c>
      <c r="O235" s="486">
        <f>J235+K235-M235</f>
        <v>0</v>
      </c>
      <c r="P235" s="499"/>
      <c r="R235" s="14"/>
    </row>
    <row r="236" spans="1:18" s="13" customFormat="1" ht="22.5">
      <c r="A236" s="968"/>
      <c r="B236" s="483" t="s">
        <v>288</v>
      </c>
      <c r="C236" s="495">
        <v>904</v>
      </c>
      <c r="D236" s="496" t="s">
        <v>192</v>
      </c>
      <c r="E236" s="496" t="s">
        <v>37</v>
      </c>
      <c r="F236" s="497" t="s">
        <v>289</v>
      </c>
      <c r="G236" s="496" t="s">
        <v>157</v>
      </c>
      <c r="H236" s="1037"/>
      <c r="I236" s="448">
        <v>2721980</v>
      </c>
      <c r="J236" s="448">
        <v>0</v>
      </c>
      <c r="K236" s="448">
        <v>2721980</v>
      </c>
      <c r="L236" s="486">
        <v>2721980</v>
      </c>
      <c r="M236" s="448">
        <v>2721980</v>
      </c>
      <c r="N236" s="29">
        <f t="shared" si="26"/>
        <v>100</v>
      </c>
      <c r="O236" s="486">
        <f>J236+K236-M236</f>
        <v>0</v>
      </c>
      <c r="P236" s="500"/>
      <c r="R236" s="14"/>
    </row>
    <row r="237" spans="1:18" s="13" customFormat="1" ht="22.5">
      <c r="A237" s="968"/>
      <c r="B237" s="483" t="s">
        <v>290</v>
      </c>
      <c r="C237" s="495">
        <v>904</v>
      </c>
      <c r="D237" s="496" t="s">
        <v>192</v>
      </c>
      <c r="E237" s="496" t="s">
        <v>37</v>
      </c>
      <c r="F237" s="497" t="s">
        <v>291</v>
      </c>
      <c r="G237" s="496" t="s">
        <v>157</v>
      </c>
      <c r="H237" s="1037"/>
      <c r="I237" s="448">
        <v>1654000</v>
      </c>
      <c r="J237" s="448">
        <v>875625</v>
      </c>
      <c r="K237" s="448">
        <v>657914.07</v>
      </c>
      <c r="L237" s="486">
        <v>1533539.07</v>
      </c>
      <c r="M237" s="486">
        <v>1533539.07</v>
      </c>
      <c r="N237" s="29">
        <f t="shared" si="26"/>
        <v>92.71699334945586</v>
      </c>
      <c r="O237" s="486">
        <f>J237+K237-M237</f>
        <v>0</v>
      </c>
      <c r="P237" s="501"/>
      <c r="R237" s="14"/>
    </row>
    <row r="238" spans="1:18" s="13" customFormat="1" ht="22.5">
      <c r="A238" s="968"/>
      <c r="B238" s="502" t="s">
        <v>292</v>
      </c>
      <c r="C238" s="503" t="s">
        <v>281</v>
      </c>
      <c r="D238" s="503" t="s">
        <v>34</v>
      </c>
      <c r="E238" s="503" t="s">
        <v>35</v>
      </c>
      <c r="F238" s="503" t="s">
        <v>293</v>
      </c>
      <c r="G238" s="503" t="s">
        <v>28</v>
      </c>
      <c r="H238" s="1037"/>
      <c r="I238" s="504">
        <v>100000</v>
      </c>
      <c r="J238" s="505">
        <v>99999</v>
      </c>
      <c r="K238" s="505">
        <v>0</v>
      </c>
      <c r="L238" s="506">
        <v>99999</v>
      </c>
      <c r="M238" s="505">
        <v>99999</v>
      </c>
      <c r="N238" s="147">
        <f>(J238+K238)/I238*100</f>
        <v>99.99900000000001</v>
      </c>
      <c r="O238" s="505">
        <f aca="true" t="shared" si="27" ref="O238:O243">J238+K238-M238</f>
        <v>0</v>
      </c>
      <c r="P238" s="507"/>
      <c r="R238" s="14"/>
    </row>
    <row r="239" spans="1:18" s="13" customFormat="1" ht="12">
      <c r="A239" s="968"/>
      <c r="B239" s="1038" t="s">
        <v>294</v>
      </c>
      <c r="C239" s="508">
        <v>906</v>
      </c>
      <c r="D239" s="509" t="s">
        <v>192</v>
      </c>
      <c r="E239" s="509" t="s">
        <v>37</v>
      </c>
      <c r="F239" s="509" t="s">
        <v>295</v>
      </c>
      <c r="G239" s="509" t="s">
        <v>267</v>
      </c>
      <c r="H239" s="1037"/>
      <c r="I239" s="510">
        <v>17813000</v>
      </c>
      <c r="J239" s="510">
        <v>0</v>
      </c>
      <c r="K239" s="510">
        <v>17360864</v>
      </c>
      <c r="L239" s="486">
        <v>17360864</v>
      </c>
      <c r="M239" s="486">
        <v>17360864</v>
      </c>
      <c r="N239" s="511">
        <f t="shared" si="26"/>
        <v>97.46176388031213</v>
      </c>
      <c r="O239" s="510">
        <f t="shared" si="27"/>
        <v>0</v>
      </c>
      <c r="P239" s="512"/>
      <c r="R239" s="14"/>
    </row>
    <row r="240" spans="1:18" s="13" customFormat="1" ht="12">
      <c r="A240" s="968"/>
      <c r="B240" s="1039"/>
      <c r="C240" s="508">
        <v>906</v>
      </c>
      <c r="D240" s="509" t="s">
        <v>192</v>
      </c>
      <c r="E240" s="509" t="s">
        <v>37</v>
      </c>
      <c r="F240" s="509" t="s">
        <v>295</v>
      </c>
      <c r="G240" s="509" t="s">
        <v>194</v>
      </c>
      <c r="H240" s="1010"/>
      <c r="I240" s="510">
        <v>5955000</v>
      </c>
      <c r="J240" s="510">
        <v>464376</v>
      </c>
      <c r="K240" s="510">
        <v>5968089.72</v>
      </c>
      <c r="L240" s="486">
        <v>5947649</v>
      </c>
      <c r="M240" s="486">
        <v>5947649</v>
      </c>
      <c r="N240" s="511">
        <v>100</v>
      </c>
      <c r="O240" s="510">
        <f t="shared" si="27"/>
        <v>484816.71999999974</v>
      </c>
      <c r="P240" s="489"/>
      <c r="R240" s="14"/>
    </row>
    <row r="241" spans="1:18" s="13" customFormat="1" ht="12.75" customHeight="1" hidden="1">
      <c r="A241" s="968"/>
      <c r="B241" s="481"/>
      <c r="C241" s="992" t="s">
        <v>296</v>
      </c>
      <c r="D241" s="993"/>
      <c r="E241" s="993"/>
      <c r="F241" s="993"/>
      <c r="G241" s="993"/>
      <c r="H241" s="993"/>
      <c r="I241" s="993"/>
      <c r="J241" s="993"/>
      <c r="K241" s="993"/>
      <c r="L241" s="993"/>
      <c r="M241" s="993"/>
      <c r="N241" s="993"/>
      <c r="O241" s="993"/>
      <c r="P241" s="994"/>
      <c r="R241" s="14"/>
    </row>
    <row r="242" spans="1:18" s="13" customFormat="1" ht="12" hidden="1">
      <c r="A242" s="968"/>
      <c r="B242" s="274" t="s">
        <v>123</v>
      </c>
      <c r="C242" s="513"/>
      <c r="D242" s="323"/>
      <c r="E242" s="323"/>
      <c r="F242" s="280" t="s">
        <v>297</v>
      </c>
      <c r="G242" s="280"/>
      <c r="H242" s="1009">
        <v>0</v>
      </c>
      <c r="I242" s="491">
        <f>SUM(I243:I244)</f>
        <v>0</v>
      </c>
      <c r="J242" s="514">
        <f>SUM(J243:J244)</f>
        <v>0</v>
      </c>
      <c r="K242" s="514">
        <f>SUM(K243:K244)</f>
        <v>0</v>
      </c>
      <c r="L242" s="515">
        <f>SUM(L243:L244)</f>
        <v>0</v>
      </c>
      <c r="M242" s="514">
        <f>SUM(M243:M244)</f>
        <v>0</v>
      </c>
      <c r="N242" s="147" t="e">
        <f>(J242+K242)/I242*100</f>
        <v>#DIV/0!</v>
      </c>
      <c r="O242" s="514">
        <f>SUM(O243:O244)</f>
        <v>0</v>
      </c>
      <c r="P242" s="516"/>
      <c r="R242" s="14"/>
    </row>
    <row r="243" spans="1:18" s="13" customFormat="1" ht="12" hidden="1">
      <c r="A243" s="968"/>
      <c r="B243" s="322" t="s">
        <v>298</v>
      </c>
      <c r="C243" s="517">
        <v>902</v>
      </c>
      <c r="D243" s="518" t="s">
        <v>37</v>
      </c>
      <c r="E243" s="518" t="s">
        <v>23</v>
      </c>
      <c r="F243" s="519" t="s">
        <v>299</v>
      </c>
      <c r="G243" s="518" t="s">
        <v>128</v>
      </c>
      <c r="H243" s="1010"/>
      <c r="I243" s="520">
        <v>0</v>
      </c>
      <c r="J243" s="521">
        <v>0</v>
      </c>
      <c r="K243" s="521">
        <v>0</v>
      </c>
      <c r="L243" s="478">
        <v>0</v>
      </c>
      <c r="M243" s="521">
        <v>0</v>
      </c>
      <c r="N243" s="147">
        <v>0</v>
      </c>
      <c r="O243" s="521">
        <f t="shared" si="27"/>
        <v>0</v>
      </c>
      <c r="P243" s="1011"/>
      <c r="R243" s="14"/>
    </row>
    <row r="244" spans="1:18" s="13" customFormat="1" ht="12.75" hidden="1">
      <c r="A244" s="968"/>
      <c r="B244" s="322" t="s">
        <v>300</v>
      </c>
      <c r="C244" s="517">
        <v>902</v>
      </c>
      <c r="D244" s="518" t="s">
        <v>37</v>
      </c>
      <c r="E244" s="518" t="s">
        <v>23</v>
      </c>
      <c r="F244" s="519" t="s">
        <v>301</v>
      </c>
      <c r="G244" s="518" t="s">
        <v>302</v>
      </c>
      <c r="H244" s="522">
        <v>0</v>
      </c>
      <c r="I244" s="523">
        <v>0</v>
      </c>
      <c r="J244" s="521">
        <v>0</v>
      </c>
      <c r="K244" s="521">
        <v>0</v>
      </c>
      <c r="L244" s="524">
        <v>0</v>
      </c>
      <c r="M244" s="521">
        <v>0</v>
      </c>
      <c r="N244" s="525">
        <v>0</v>
      </c>
      <c r="O244" s="521">
        <f>J244+K244-M244</f>
        <v>0</v>
      </c>
      <c r="P244" s="1012"/>
      <c r="R244" s="14"/>
    </row>
    <row r="245" spans="1:18" s="13" customFormat="1" ht="12">
      <c r="A245" s="968"/>
      <c r="B245" s="526"/>
      <c r="C245" s="1013" t="s">
        <v>303</v>
      </c>
      <c r="D245" s="1014"/>
      <c r="E245" s="1014"/>
      <c r="F245" s="1014"/>
      <c r="G245" s="1014"/>
      <c r="H245" s="1014"/>
      <c r="I245" s="1014"/>
      <c r="J245" s="1014"/>
      <c r="K245" s="1014"/>
      <c r="L245" s="1014"/>
      <c r="M245" s="1014"/>
      <c r="N245" s="1014"/>
      <c r="O245" s="1014"/>
      <c r="P245" s="1015"/>
      <c r="R245" s="14"/>
    </row>
    <row r="246" spans="1:18" s="13" customFormat="1" ht="12">
      <c r="A246" s="968"/>
      <c r="B246" s="366" t="s">
        <v>123</v>
      </c>
      <c r="C246" s="527"/>
      <c r="D246" s="528"/>
      <c r="E246" s="528"/>
      <c r="F246" s="276" t="s">
        <v>304</v>
      </c>
      <c r="G246" s="529"/>
      <c r="H246" s="1016">
        <v>220000</v>
      </c>
      <c r="I246" s="491">
        <f>I247+I249+I248</f>
        <v>220000</v>
      </c>
      <c r="J246" s="530">
        <f>J247+J249+J248</f>
        <v>0</v>
      </c>
      <c r="K246" s="530">
        <f>K247+K249+K248</f>
        <v>220000</v>
      </c>
      <c r="L246" s="530">
        <f>L247+L249+L248</f>
        <v>220000</v>
      </c>
      <c r="M246" s="530">
        <f>M247+M249+M248</f>
        <v>220000</v>
      </c>
      <c r="N246" s="531">
        <f>(J246+K246)/I246*100</f>
        <v>100</v>
      </c>
      <c r="O246" s="530">
        <f>O247+O249+O248</f>
        <v>0</v>
      </c>
      <c r="P246" s="532"/>
      <c r="R246" s="14"/>
    </row>
    <row r="247" spans="1:18" s="13" customFormat="1" ht="12">
      <c r="A247" s="968"/>
      <c r="B247" s="322" t="s">
        <v>305</v>
      </c>
      <c r="C247" s="474">
        <v>902</v>
      </c>
      <c r="D247" s="533" t="s">
        <v>23</v>
      </c>
      <c r="E247" s="533" t="s">
        <v>22</v>
      </c>
      <c r="F247" s="475" t="s">
        <v>306</v>
      </c>
      <c r="G247" s="533" t="s">
        <v>302</v>
      </c>
      <c r="H247" s="1017"/>
      <c r="I247" s="520">
        <v>20000</v>
      </c>
      <c r="J247" s="477">
        <v>0</v>
      </c>
      <c r="K247" s="477">
        <v>20000</v>
      </c>
      <c r="L247" s="478">
        <v>20000</v>
      </c>
      <c r="M247" s="477">
        <v>20000</v>
      </c>
      <c r="N247" s="534">
        <f>(J247+K247)/I247*100</f>
        <v>100</v>
      </c>
      <c r="O247" s="477">
        <f>J247+K247-M247</f>
        <v>0</v>
      </c>
      <c r="P247" s="480"/>
      <c r="R247" s="14"/>
    </row>
    <row r="248" spans="1:18" s="13" customFormat="1" ht="23.25" thickBot="1">
      <c r="A248" s="968"/>
      <c r="B248" s="483" t="s">
        <v>307</v>
      </c>
      <c r="C248" s="495">
        <v>902</v>
      </c>
      <c r="D248" s="496" t="s">
        <v>23</v>
      </c>
      <c r="E248" s="496" t="s">
        <v>22</v>
      </c>
      <c r="F248" s="497" t="s">
        <v>308</v>
      </c>
      <c r="G248" s="496" t="s">
        <v>302</v>
      </c>
      <c r="H248" s="1017"/>
      <c r="I248" s="535">
        <v>200000</v>
      </c>
      <c r="J248" s="535">
        <v>0</v>
      </c>
      <c r="K248" s="535">
        <v>200000</v>
      </c>
      <c r="L248" s="486">
        <v>200000</v>
      </c>
      <c r="M248" s="486">
        <v>200000</v>
      </c>
      <c r="N248" s="536">
        <f>(J248+K248)/I248*100</f>
        <v>100</v>
      </c>
      <c r="O248" s="535">
        <f>J248+K248-M248</f>
        <v>0</v>
      </c>
      <c r="P248" s="510"/>
      <c r="R248" s="14"/>
    </row>
    <row r="249" spans="1:18" s="13" customFormat="1" ht="24.75" hidden="1" thickBot="1">
      <c r="A249" s="968"/>
      <c r="B249" s="537" t="s">
        <v>309</v>
      </c>
      <c r="C249" s="538">
        <v>902</v>
      </c>
      <c r="D249" s="539" t="s">
        <v>23</v>
      </c>
      <c r="E249" s="539" t="s">
        <v>22</v>
      </c>
      <c r="F249" s="475" t="s">
        <v>310</v>
      </c>
      <c r="G249" s="539" t="s">
        <v>119</v>
      </c>
      <c r="H249" s="1018"/>
      <c r="I249" s="520">
        <v>0</v>
      </c>
      <c r="J249" s="540">
        <v>0</v>
      </c>
      <c r="K249" s="540">
        <v>0</v>
      </c>
      <c r="L249" s="541">
        <v>0</v>
      </c>
      <c r="M249" s="540">
        <v>0</v>
      </c>
      <c r="N249" s="542">
        <v>0</v>
      </c>
      <c r="O249" s="540">
        <f>J249+K249-M249</f>
        <v>0</v>
      </c>
      <c r="P249" s="543"/>
      <c r="R249" s="14"/>
    </row>
    <row r="250" spans="1:18" s="13" customFormat="1" ht="18" customHeight="1" thickBot="1">
      <c r="A250" s="930">
        <v>11</v>
      </c>
      <c r="B250" s="1019" t="s">
        <v>311</v>
      </c>
      <c r="C250" s="1020"/>
      <c r="D250" s="1020"/>
      <c r="E250" s="1020"/>
      <c r="F250" s="1020"/>
      <c r="G250" s="1020"/>
      <c r="H250" s="1020"/>
      <c r="I250" s="1020"/>
      <c r="J250" s="1020"/>
      <c r="K250" s="1020"/>
      <c r="L250" s="1020"/>
      <c r="M250" s="1020"/>
      <c r="N250" s="1020"/>
      <c r="O250" s="1020"/>
      <c r="P250" s="1021"/>
      <c r="R250" s="14"/>
    </row>
    <row r="251" spans="1:18" s="13" customFormat="1" ht="13.5" thickBot="1">
      <c r="A251" s="968"/>
      <c r="B251" s="379" t="s">
        <v>43</v>
      </c>
      <c r="C251" s="544">
        <v>906</v>
      </c>
      <c r="D251" s="545" t="s">
        <v>34</v>
      </c>
      <c r="E251" s="545" t="s">
        <v>26</v>
      </c>
      <c r="F251" s="546" t="s">
        <v>312</v>
      </c>
      <c r="G251" s="545" t="s">
        <v>21</v>
      </c>
      <c r="H251" s="18">
        <f aca="true" t="shared" si="28" ref="H251:M251">H253+H268+H283+H300</f>
        <v>1179580508.8200002</v>
      </c>
      <c r="I251" s="19">
        <f t="shared" si="28"/>
        <v>1179580508.8200002</v>
      </c>
      <c r="J251" s="20">
        <f t="shared" si="28"/>
        <v>258377305.38</v>
      </c>
      <c r="K251" s="20">
        <f t="shared" si="28"/>
        <v>952842166.17</v>
      </c>
      <c r="L251" s="21">
        <f t="shared" si="28"/>
        <v>1126171827.07</v>
      </c>
      <c r="M251" s="20">
        <f t="shared" si="28"/>
        <v>1126171827.07</v>
      </c>
      <c r="N251" s="20">
        <v>100</v>
      </c>
      <c r="O251" s="20">
        <f>J251+K251-L251</f>
        <v>85047644.48000002</v>
      </c>
      <c r="P251" s="547"/>
      <c r="R251" s="14">
        <f>J251-O251</f>
        <v>173329660.89999998</v>
      </c>
    </row>
    <row r="252" spans="1:18" s="13" customFormat="1" ht="12" customHeight="1">
      <c r="A252" s="968"/>
      <c r="B252" s="548"/>
      <c r="C252" s="1022" t="s">
        <v>313</v>
      </c>
      <c r="D252" s="1023"/>
      <c r="E252" s="1023"/>
      <c r="F252" s="1023"/>
      <c r="G252" s="1023"/>
      <c r="H252" s="1023"/>
      <c r="I252" s="993"/>
      <c r="J252" s="993"/>
      <c r="K252" s="993"/>
      <c r="L252" s="993"/>
      <c r="M252" s="993"/>
      <c r="N252" s="993"/>
      <c r="O252" s="993"/>
      <c r="P252" s="994"/>
      <c r="R252" s="14"/>
    </row>
    <row r="253" spans="1:18" s="13" customFormat="1" ht="12" customHeight="1">
      <c r="A253" s="968"/>
      <c r="B253" s="274" t="s">
        <v>123</v>
      </c>
      <c r="C253" s="549" t="s">
        <v>281</v>
      </c>
      <c r="D253" s="550" t="s">
        <v>34</v>
      </c>
      <c r="E253" s="550" t="s">
        <v>23</v>
      </c>
      <c r="F253" s="551" t="s">
        <v>314</v>
      </c>
      <c r="G253" s="552" t="s">
        <v>21</v>
      </c>
      <c r="H253" s="1024">
        <v>522242474.02</v>
      </c>
      <c r="I253" s="491">
        <f>SUM(I254:I266)</f>
        <v>522242474.02000004</v>
      </c>
      <c r="J253" s="553">
        <f>SUM(J254:J266)</f>
        <v>111083596.55999999</v>
      </c>
      <c r="K253" s="553">
        <f>SUM(K254:K266)</f>
        <v>417378655.86</v>
      </c>
      <c r="L253" s="554">
        <f>SUM(L254:L266)</f>
        <v>496101160.85</v>
      </c>
      <c r="M253" s="553">
        <f>SUM(M254:M266)</f>
        <v>496101160.85</v>
      </c>
      <c r="N253" s="555">
        <v>100</v>
      </c>
      <c r="O253" s="553">
        <f aca="true" t="shared" si="29" ref="O253:O259">J253+K253-L253</f>
        <v>32361091.569999993</v>
      </c>
      <c r="P253" s="556"/>
      <c r="R253" s="14"/>
    </row>
    <row r="254" spans="1:18" s="13" customFormat="1" ht="22.5" customHeight="1">
      <c r="A254" s="968"/>
      <c r="B254" s="956" t="s">
        <v>315</v>
      </c>
      <c r="C254" s="557" t="s">
        <v>281</v>
      </c>
      <c r="D254" s="558" t="s">
        <v>34</v>
      </c>
      <c r="E254" s="558" t="s">
        <v>23</v>
      </c>
      <c r="F254" s="559" t="s">
        <v>316</v>
      </c>
      <c r="G254" s="558" t="s">
        <v>202</v>
      </c>
      <c r="H254" s="1025"/>
      <c r="I254" s="560">
        <v>98150016.07</v>
      </c>
      <c r="J254" s="60">
        <v>0</v>
      </c>
      <c r="K254" s="60">
        <v>108609041.25</v>
      </c>
      <c r="L254" s="61">
        <v>97395306.12</v>
      </c>
      <c r="M254" s="60">
        <v>97395306.12</v>
      </c>
      <c r="N254" s="147">
        <v>100</v>
      </c>
      <c r="O254" s="60">
        <f t="shared" si="29"/>
        <v>11213735.129999995</v>
      </c>
      <c r="P254" s="561"/>
      <c r="R254" s="14"/>
    </row>
    <row r="255" spans="1:18" s="13" customFormat="1" ht="25.5" customHeight="1">
      <c r="A255" s="968"/>
      <c r="B255" s="948"/>
      <c r="C255" s="557" t="s">
        <v>281</v>
      </c>
      <c r="D255" s="558" t="s">
        <v>34</v>
      </c>
      <c r="E255" s="558" t="s">
        <v>23</v>
      </c>
      <c r="F255" s="559" t="s">
        <v>317</v>
      </c>
      <c r="G255" s="558" t="s">
        <v>202</v>
      </c>
      <c r="H255" s="1025"/>
      <c r="I255" s="560">
        <v>26095659.06</v>
      </c>
      <c r="J255" s="60">
        <v>0</v>
      </c>
      <c r="K255" s="60">
        <v>26095659.06</v>
      </c>
      <c r="L255" s="61">
        <v>26095659.06</v>
      </c>
      <c r="M255" s="60">
        <v>26095659.06</v>
      </c>
      <c r="N255" s="147">
        <f>(J255+K255)/I255*100</f>
        <v>100</v>
      </c>
      <c r="O255" s="60">
        <f t="shared" si="29"/>
        <v>0</v>
      </c>
      <c r="P255" s="561"/>
      <c r="R255" s="14"/>
    </row>
    <row r="256" spans="1:18" s="13" customFormat="1" ht="36">
      <c r="A256" s="968"/>
      <c r="B256" s="562" t="s">
        <v>318</v>
      </c>
      <c r="C256" s="563" t="s">
        <v>281</v>
      </c>
      <c r="D256" s="564" t="s">
        <v>34</v>
      </c>
      <c r="E256" s="564" t="s">
        <v>23</v>
      </c>
      <c r="F256" s="565" t="s">
        <v>319</v>
      </c>
      <c r="G256" s="564" t="s">
        <v>202</v>
      </c>
      <c r="H256" s="1025"/>
      <c r="I256" s="566">
        <v>331237100</v>
      </c>
      <c r="J256" s="49">
        <v>44584136.91</v>
      </c>
      <c r="K256" s="49">
        <v>282414728.31</v>
      </c>
      <c r="L256" s="49">
        <v>306486726.04</v>
      </c>
      <c r="M256" s="49">
        <v>306486726.04</v>
      </c>
      <c r="N256" s="536">
        <f aca="true" t="shared" si="30" ref="N256:N263">(J256+K256)/I256*100</f>
        <v>98.72048306786891</v>
      </c>
      <c r="O256" s="49">
        <f t="shared" si="29"/>
        <v>20512139.180000007</v>
      </c>
      <c r="P256" s="567"/>
      <c r="R256" s="14"/>
    </row>
    <row r="257" spans="1:18" s="13" customFormat="1" ht="12">
      <c r="A257" s="968"/>
      <c r="B257" s="956" t="s">
        <v>132</v>
      </c>
      <c r="C257" s="557" t="s">
        <v>281</v>
      </c>
      <c r="D257" s="558" t="s">
        <v>34</v>
      </c>
      <c r="E257" s="558" t="s">
        <v>23</v>
      </c>
      <c r="F257" s="559" t="s">
        <v>320</v>
      </c>
      <c r="G257" s="568" t="s">
        <v>202</v>
      </c>
      <c r="H257" s="1025"/>
      <c r="I257" s="520">
        <v>53539957.55</v>
      </c>
      <c r="J257" s="60">
        <v>53539957.55</v>
      </c>
      <c r="K257" s="60">
        <v>0</v>
      </c>
      <c r="L257" s="61">
        <v>52904740.77</v>
      </c>
      <c r="M257" s="60">
        <v>52904740.77</v>
      </c>
      <c r="N257" s="147">
        <f t="shared" si="30"/>
        <v>100</v>
      </c>
      <c r="O257" s="60">
        <f t="shared" si="29"/>
        <v>635216.7799999937</v>
      </c>
      <c r="P257" s="561"/>
      <c r="R257" s="14"/>
    </row>
    <row r="258" spans="1:18" s="13" customFormat="1" ht="12">
      <c r="A258" s="968"/>
      <c r="B258" s="947"/>
      <c r="C258" s="557" t="s">
        <v>281</v>
      </c>
      <c r="D258" s="558" t="s">
        <v>34</v>
      </c>
      <c r="E258" s="558" t="s">
        <v>23</v>
      </c>
      <c r="F258" s="559" t="s">
        <v>317</v>
      </c>
      <c r="G258" s="568" t="s">
        <v>202</v>
      </c>
      <c r="H258" s="1025"/>
      <c r="I258" s="520">
        <v>11847860.41</v>
      </c>
      <c r="J258" s="60">
        <v>11847860.41</v>
      </c>
      <c r="K258" s="60">
        <v>0</v>
      </c>
      <c r="L258" s="61">
        <v>11847860.41</v>
      </c>
      <c r="M258" s="60">
        <v>11847860.41</v>
      </c>
      <c r="N258" s="147">
        <f t="shared" si="30"/>
        <v>100</v>
      </c>
      <c r="O258" s="60">
        <f t="shared" si="29"/>
        <v>0</v>
      </c>
      <c r="P258" s="561"/>
      <c r="R258" s="14"/>
    </row>
    <row r="259" spans="1:18" s="13" customFormat="1" ht="12">
      <c r="A259" s="968"/>
      <c r="B259" s="947"/>
      <c r="C259" s="557" t="s">
        <v>281</v>
      </c>
      <c r="D259" s="558" t="s">
        <v>34</v>
      </c>
      <c r="E259" s="558" t="s">
        <v>23</v>
      </c>
      <c r="F259" s="559" t="s">
        <v>321</v>
      </c>
      <c r="G259" s="568" t="s">
        <v>202</v>
      </c>
      <c r="H259" s="1025"/>
      <c r="I259" s="520">
        <v>687183.48</v>
      </c>
      <c r="J259" s="60">
        <v>687183.48</v>
      </c>
      <c r="K259" s="60">
        <v>0</v>
      </c>
      <c r="L259" s="61">
        <v>687183</v>
      </c>
      <c r="M259" s="60">
        <v>687183</v>
      </c>
      <c r="N259" s="147">
        <f t="shared" si="30"/>
        <v>100</v>
      </c>
      <c r="O259" s="60">
        <f t="shared" si="29"/>
        <v>0.47999999998137355</v>
      </c>
      <c r="P259" s="561"/>
      <c r="R259" s="14"/>
    </row>
    <row r="260" spans="1:18" s="13" customFormat="1" ht="12">
      <c r="A260" s="968"/>
      <c r="B260" s="948"/>
      <c r="C260" s="557" t="s">
        <v>281</v>
      </c>
      <c r="D260" s="558" t="s">
        <v>34</v>
      </c>
      <c r="E260" s="558" t="s">
        <v>23</v>
      </c>
      <c r="F260" s="559" t="s">
        <v>322</v>
      </c>
      <c r="G260" s="568" t="s">
        <v>202</v>
      </c>
      <c r="H260" s="1025"/>
      <c r="I260" s="520">
        <v>384458.21</v>
      </c>
      <c r="J260" s="60">
        <v>384458.21</v>
      </c>
      <c r="K260" s="60">
        <v>0</v>
      </c>
      <c r="L260" s="61">
        <v>384458.21</v>
      </c>
      <c r="M260" s="60">
        <v>384458.21</v>
      </c>
      <c r="N260" s="147">
        <f t="shared" si="30"/>
        <v>100</v>
      </c>
      <c r="O260" s="60">
        <f aca="true" t="shared" si="31" ref="O260:O266">J260+K260-M260</f>
        <v>0</v>
      </c>
      <c r="P260" s="561"/>
      <c r="R260" s="14"/>
    </row>
    <row r="261" spans="1:18" s="13" customFormat="1" ht="12" hidden="1">
      <c r="A261" s="968"/>
      <c r="B261" s="569" t="s">
        <v>323</v>
      </c>
      <c r="C261" s="557" t="s">
        <v>281</v>
      </c>
      <c r="D261" s="558" t="s">
        <v>34</v>
      </c>
      <c r="E261" s="558" t="s">
        <v>23</v>
      </c>
      <c r="F261" s="559" t="s">
        <v>324</v>
      </c>
      <c r="G261" s="420" t="s">
        <v>222</v>
      </c>
      <c r="H261" s="1025"/>
      <c r="I261" s="520">
        <v>0</v>
      </c>
      <c r="J261" s="60">
        <v>0</v>
      </c>
      <c r="K261" s="60">
        <v>0</v>
      </c>
      <c r="L261" s="61">
        <v>0</v>
      </c>
      <c r="M261" s="60">
        <v>0</v>
      </c>
      <c r="N261" s="147" t="e">
        <f t="shared" si="30"/>
        <v>#DIV/0!</v>
      </c>
      <c r="O261" s="60">
        <f t="shared" si="31"/>
        <v>0</v>
      </c>
      <c r="P261" s="561"/>
      <c r="R261" s="14"/>
    </row>
    <row r="262" spans="1:18" s="13" customFormat="1" ht="12">
      <c r="A262" s="968"/>
      <c r="B262" s="569" t="s">
        <v>325</v>
      </c>
      <c r="C262" s="557" t="s">
        <v>281</v>
      </c>
      <c r="D262" s="558" t="s">
        <v>34</v>
      </c>
      <c r="E262" s="558" t="s">
        <v>23</v>
      </c>
      <c r="F262" s="559" t="s">
        <v>326</v>
      </c>
      <c r="G262" s="420" t="s">
        <v>202</v>
      </c>
      <c r="H262" s="1025"/>
      <c r="I262" s="520">
        <v>50000</v>
      </c>
      <c r="J262" s="60">
        <v>0</v>
      </c>
      <c r="K262" s="60">
        <v>48988</v>
      </c>
      <c r="L262" s="61">
        <v>48988</v>
      </c>
      <c r="M262" s="60">
        <v>48988</v>
      </c>
      <c r="N262" s="147">
        <f t="shared" si="30"/>
        <v>97.976</v>
      </c>
      <c r="O262" s="60">
        <f t="shared" si="31"/>
        <v>0</v>
      </c>
      <c r="P262" s="561"/>
      <c r="R262" s="14"/>
    </row>
    <row r="263" spans="1:18" s="13" customFormat="1" ht="12">
      <c r="A263" s="968"/>
      <c r="B263" s="569" t="s">
        <v>327</v>
      </c>
      <c r="C263" s="570">
        <v>906</v>
      </c>
      <c r="D263" s="571" t="s">
        <v>34</v>
      </c>
      <c r="E263" s="571" t="s">
        <v>23</v>
      </c>
      <c r="F263" s="571" t="s">
        <v>328</v>
      </c>
      <c r="G263" s="572" t="s">
        <v>202</v>
      </c>
      <c r="H263" s="1025"/>
      <c r="I263" s="520">
        <v>210239.24</v>
      </c>
      <c r="J263" s="87">
        <v>0</v>
      </c>
      <c r="K263" s="87">
        <v>210239.24</v>
      </c>
      <c r="L263" s="61">
        <v>210239.24</v>
      </c>
      <c r="M263" s="87">
        <v>210239.24</v>
      </c>
      <c r="N263" s="147">
        <f t="shared" si="30"/>
        <v>100</v>
      </c>
      <c r="O263" s="87">
        <f t="shared" si="31"/>
        <v>0</v>
      </c>
      <c r="P263" s="561"/>
      <c r="R263" s="14"/>
    </row>
    <row r="264" spans="1:18" s="13" customFormat="1" ht="36" hidden="1">
      <c r="A264" s="968"/>
      <c r="B264" s="569" t="s">
        <v>329</v>
      </c>
      <c r="C264" s="573">
        <v>906</v>
      </c>
      <c r="D264" s="558" t="s">
        <v>34</v>
      </c>
      <c r="E264" s="558" t="s">
        <v>23</v>
      </c>
      <c r="F264" s="558" t="s">
        <v>330</v>
      </c>
      <c r="G264" s="574" t="s">
        <v>222</v>
      </c>
      <c r="H264" s="1025"/>
      <c r="I264" s="520">
        <v>0</v>
      </c>
      <c r="J264" s="60">
        <v>0</v>
      </c>
      <c r="K264" s="60">
        <v>0</v>
      </c>
      <c r="L264" s="61">
        <v>0</v>
      </c>
      <c r="M264" s="60">
        <v>0</v>
      </c>
      <c r="N264" s="147" t="e">
        <f>(J264+K264)/I264*100</f>
        <v>#DIV/0!</v>
      </c>
      <c r="O264" s="60">
        <f t="shared" si="31"/>
        <v>0</v>
      </c>
      <c r="P264" s="561"/>
      <c r="R264" s="14"/>
    </row>
    <row r="265" spans="1:18" s="13" customFormat="1" ht="24" hidden="1">
      <c r="A265" s="968"/>
      <c r="B265" s="562" t="s">
        <v>331</v>
      </c>
      <c r="C265" s="563">
        <v>906</v>
      </c>
      <c r="D265" s="564" t="s">
        <v>34</v>
      </c>
      <c r="E265" s="564" t="s">
        <v>23</v>
      </c>
      <c r="F265" s="565" t="s">
        <v>332</v>
      </c>
      <c r="G265" s="564" t="s">
        <v>222</v>
      </c>
      <c r="H265" s="1025"/>
      <c r="I265" s="566">
        <v>0</v>
      </c>
      <c r="J265" s="49">
        <v>0</v>
      </c>
      <c r="K265" s="49">
        <v>0</v>
      </c>
      <c r="L265" s="575">
        <v>0</v>
      </c>
      <c r="M265" s="49">
        <v>0</v>
      </c>
      <c r="N265" s="49" t="e">
        <f>(J265+K265)/I265*100</f>
        <v>#DIV/0!</v>
      </c>
      <c r="O265" s="49">
        <f t="shared" si="31"/>
        <v>0</v>
      </c>
      <c r="P265" s="576"/>
      <c r="R265" s="14"/>
    </row>
    <row r="266" spans="1:18" s="13" customFormat="1" ht="24">
      <c r="A266" s="968"/>
      <c r="B266" s="562" t="s">
        <v>333</v>
      </c>
      <c r="C266" s="563">
        <v>906</v>
      </c>
      <c r="D266" s="564" t="s">
        <v>34</v>
      </c>
      <c r="E266" s="564" t="s">
        <v>23</v>
      </c>
      <c r="F266" s="565" t="s">
        <v>334</v>
      </c>
      <c r="G266" s="564" t="s">
        <v>202</v>
      </c>
      <c r="H266" s="1026"/>
      <c r="I266" s="566">
        <v>40000</v>
      </c>
      <c r="J266" s="49">
        <v>40000</v>
      </c>
      <c r="K266" s="49">
        <v>0</v>
      </c>
      <c r="L266" s="49">
        <v>40000</v>
      </c>
      <c r="M266" s="49">
        <v>40000</v>
      </c>
      <c r="N266" s="536">
        <v>100</v>
      </c>
      <c r="O266" s="49">
        <f t="shared" si="31"/>
        <v>0</v>
      </c>
      <c r="P266" s="576"/>
      <c r="R266" s="14"/>
    </row>
    <row r="267" spans="1:18" s="13" customFormat="1" ht="16.5" customHeight="1">
      <c r="A267" s="968"/>
      <c r="B267" s="548"/>
      <c r="C267" s="1005" t="s">
        <v>335</v>
      </c>
      <c r="D267" s="993"/>
      <c r="E267" s="993"/>
      <c r="F267" s="993"/>
      <c r="G267" s="993"/>
      <c r="H267" s="993"/>
      <c r="I267" s="993"/>
      <c r="J267" s="993"/>
      <c r="K267" s="993"/>
      <c r="L267" s="993"/>
      <c r="M267" s="993"/>
      <c r="N267" s="993"/>
      <c r="O267" s="993"/>
      <c r="P267" s="994"/>
      <c r="R267" s="14"/>
    </row>
    <row r="268" spans="1:18" s="13" customFormat="1" ht="14.25" customHeight="1">
      <c r="A268" s="968"/>
      <c r="B268" s="274" t="s">
        <v>123</v>
      </c>
      <c r="C268" s="549" t="s">
        <v>281</v>
      </c>
      <c r="D268" s="550" t="s">
        <v>34</v>
      </c>
      <c r="E268" s="550" t="s">
        <v>154</v>
      </c>
      <c r="F268" s="551" t="s">
        <v>336</v>
      </c>
      <c r="G268" s="276" t="s">
        <v>21</v>
      </c>
      <c r="H268" s="1006">
        <v>572475902.36</v>
      </c>
      <c r="I268" s="577">
        <f>SUM(I269:I281)</f>
        <v>572475902.36</v>
      </c>
      <c r="J268" s="578">
        <f>SUM(J269:J281)</f>
        <v>130707798.92000002</v>
      </c>
      <c r="K268" s="578">
        <f>SUM(K269:K281)</f>
        <v>465000166.96</v>
      </c>
      <c r="L268" s="579">
        <f>SUM(L269:L281)</f>
        <v>547749100.64</v>
      </c>
      <c r="M268" s="578">
        <f>SUM(M269:M281)</f>
        <v>547749100.64</v>
      </c>
      <c r="N268" s="147">
        <v>100</v>
      </c>
      <c r="O268" s="578">
        <f>J268+K268-L268</f>
        <v>47958865.24000001</v>
      </c>
      <c r="P268" s="561"/>
      <c r="R268" s="14"/>
    </row>
    <row r="269" spans="1:18" s="13" customFormat="1" ht="22.5" customHeight="1">
      <c r="A269" s="968"/>
      <c r="B269" s="956" t="s">
        <v>337</v>
      </c>
      <c r="C269" s="557" t="s">
        <v>281</v>
      </c>
      <c r="D269" s="558" t="s">
        <v>34</v>
      </c>
      <c r="E269" s="558" t="s">
        <v>154</v>
      </c>
      <c r="F269" s="559" t="s">
        <v>338</v>
      </c>
      <c r="G269" s="558" t="s">
        <v>202</v>
      </c>
      <c r="H269" s="1007"/>
      <c r="I269" s="560">
        <v>36706663.52</v>
      </c>
      <c r="J269" s="60">
        <v>0</v>
      </c>
      <c r="K269" s="60">
        <v>44732303.85</v>
      </c>
      <c r="L269" s="61">
        <v>35680014.28</v>
      </c>
      <c r="M269" s="60">
        <v>35680014.28</v>
      </c>
      <c r="N269" s="147">
        <v>100</v>
      </c>
      <c r="O269" s="60">
        <f>J269+K269-L269</f>
        <v>9052289.57</v>
      </c>
      <c r="P269" s="561"/>
      <c r="R269" s="14"/>
    </row>
    <row r="270" spans="1:18" s="13" customFormat="1" ht="24.75" customHeight="1">
      <c r="A270" s="968"/>
      <c r="B270" s="948"/>
      <c r="C270" s="557" t="s">
        <v>281</v>
      </c>
      <c r="D270" s="558" t="s">
        <v>34</v>
      </c>
      <c r="E270" s="558" t="s">
        <v>154</v>
      </c>
      <c r="F270" s="559" t="s">
        <v>339</v>
      </c>
      <c r="G270" s="558" t="s">
        <v>202</v>
      </c>
      <c r="H270" s="1007"/>
      <c r="I270" s="560">
        <v>23954786.91</v>
      </c>
      <c r="J270" s="60">
        <v>0</v>
      </c>
      <c r="K270" s="60">
        <v>23954786.91</v>
      </c>
      <c r="L270" s="61">
        <v>23954786.91</v>
      </c>
      <c r="M270" s="60">
        <v>23954786.91</v>
      </c>
      <c r="N270" s="147">
        <f>(J270+K270)/I270*100</f>
        <v>100</v>
      </c>
      <c r="O270" s="60">
        <f>J270+K270-L270</f>
        <v>0</v>
      </c>
      <c r="P270" s="561"/>
      <c r="R270" s="14"/>
    </row>
    <row r="271" spans="1:18" s="13" customFormat="1" ht="48">
      <c r="A271" s="968"/>
      <c r="B271" s="562" t="s">
        <v>340</v>
      </c>
      <c r="C271" s="563" t="s">
        <v>281</v>
      </c>
      <c r="D271" s="564" t="s">
        <v>34</v>
      </c>
      <c r="E271" s="564" t="s">
        <v>154</v>
      </c>
      <c r="F271" s="565" t="s">
        <v>341</v>
      </c>
      <c r="G271" s="564" t="s">
        <v>202</v>
      </c>
      <c r="H271" s="1007"/>
      <c r="I271" s="566">
        <v>429989500</v>
      </c>
      <c r="J271" s="49">
        <v>71832713.03</v>
      </c>
      <c r="K271" s="49">
        <v>373473929.08</v>
      </c>
      <c r="L271" s="49">
        <v>407699357.06</v>
      </c>
      <c r="M271" s="49">
        <v>407699357.06</v>
      </c>
      <c r="N271" s="536">
        <v>100</v>
      </c>
      <c r="O271" s="49">
        <f>J271+K271-L271</f>
        <v>37607285.05000001</v>
      </c>
      <c r="P271" s="580"/>
      <c r="R271" s="14"/>
    </row>
    <row r="272" spans="1:18" s="13" customFormat="1" ht="12">
      <c r="A272" s="968"/>
      <c r="B272" s="956" t="s">
        <v>132</v>
      </c>
      <c r="C272" s="581">
        <v>906</v>
      </c>
      <c r="D272" s="582" t="s">
        <v>34</v>
      </c>
      <c r="E272" s="582" t="s">
        <v>154</v>
      </c>
      <c r="F272" s="582" t="s">
        <v>342</v>
      </c>
      <c r="G272" s="582" t="s">
        <v>202</v>
      </c>
      <c r="H272" s="1007"/>
      <c r="I272" s="520">
        <v>36450830.23</v>
      </c>
      <c r="J272" s="60">
        <v>36420834.49</v>
      </c>
      <c r="K272" s="60">
        <v>0</v>
      </c>
      <c r="L272" s="61">
        <v>35972704.1</v>
      </c>
      <c r="M272" s="60">
        <v>35972704.1</v>
      </c>
      <c r="N272" s="147">
        <f aca="true" t="shared" si="32" ref="N272:N281">(J272+K272)/I272*100</f>
        <v>99.91770903485401</v>
      </c>
      <c r="O272" s="60">
        <f aca="true" t="shared" si="33" ref="O272:O280">J272+K272-M272</f>
        <v>448130.3900000006</v>
      </c>
      <c r="P272" s="561"/>
      <c r="R272" s="14"/>
    </row>
    <row r="273" spans="1:18" s="13" customFormat="1" ht="12">
      <c r="A273" s="968"/>
      <c r="B273" s="947"/>
      <c r="C273" s="581">
        <v>906</v>
      </c>
      <c r="D273" s="582" t="s">
        <v>34</v>
      </c>
      <c r="E273" s="582" t="s">
        <v>154</v>
      </c>
      <c r="F273" s="582" t="s">
        <v>339</v>
      </c>
      <c r="G273" s="582" t="s">
        <v>202</v>
      </c>
      <c r="H273" s="1007"/>
      <c r="I273" s="520">
        <v>12250023.11</v>
      </c>
      <c r="J273" s="60">
        <v>12250023.11</v>
      </c>
      <c r="K273" s="60">
        <v>0</v>
      </c>
      <c r="L273" s="61">
        <v>12250023.11</v>
      </c>
      <c r="M273" s="60">
        <v>12250023.11</v>
      </c>
      <c r="N273" s="147">
        <f t="shared" si="32"/>
        <v>100</v>
      </c>
      <c r="O273" s="60">
        <f t="shared" si="33"/>
        <v>0</v>
      </c>
      <c r="P273" s="561"/>
      <c r="R273" s="14"/>
    </row>
    <row r="274" spans="1:18" s="13" customFormat="1" ht="12">
      <c r="A274" s="968"/>
      <c r="B274" s="947"/>
      <c r="C274" s="581">
        <v>906</v>
      </c>
      <c r="D274" s="582" t="s">
        <v>34</v>
      </c>
      <c r="E274" s="582" t="s">
        <v>154</v>
      </c>
      <c r="F274" s="582" t="s">
        <v>343</v>
      </c>
      <c r="G274" s="582" t="s">
        <v>202</v>
      </c>
      <c r="H274" s="1007"/>
      <c r="I274" s="520">
        <v>3174989.58</v>
      </c>
      <c r="J274" s="60">
        <v>3174989.58</v>
      </c>
      <c r="K274" s="60">
        <v>0</v>
      </c>
      <c r="L274" s="61">
        <v>3174979.59</v>
      </c>
      <c r="M274" s="60">
        <v>3174979.59</v>
      </c>
      <c r="N274" s="147">
        <f t="shared" si="32"/>
        <v>100</v>
      </c>
      <c r="O274" s="60">
        <f t="shared" si="33"/>
        <v>9.990000000223517</v>
      </c>
      <c r="P274" s="561"/>
      <c r="R274" s="14"/>
    </row>
    <row r="275" spans="1:18" s="13" customFormat="1" ht="12">
      <c r="A275" s="968"/>
      <c r="B275" s="948"/>
      <c r="C275" s="581">
        <v>906</v>
      </c>
      <c r="D275" s="582" t="s">
        <v>34</v>
      </c>
      <c r="E275" s="582" t="s">
        <v>154</v>
      </c>
      <c r="F275" s="582" t="s">
        <v>344</v>
      </c>
      <c r="G275" s="582" t="s">
        <v>202</v>
      </c>
      <c r="H275" s="1007"/>
      <c r="I275" s="520">
        <v>4473760.01</v>
      </c>
      <c r="J275" s="60">
        <v>4473760.01</v>
      </c>
      <c r="K275" s="60">
        <v>0</v>
      </c>
      <c r="L275" s="61">
        <v>4473760.01</v>
      </c>
      <c r="M275" s="60">
        <v>4473760.01</v>
      </c>
      <c r="N275" s="147">
        <f t="shared" si="32"/>
        <v>100</v>
      </c>
      <c r="O275" s="60">
        <f>J275+K275-M275</f>
        <v>0</v>
      </c>
      <c r="P275" s="561"/>
      <c r="R275" s="14"/>
    </row>
    <row r="276" spans="1:18" s="13" customFormat="1" ht="12">
      <c r="A276" s="968"/>
      <c r="B276" s="569" t="s">
        <v>325</v>
      </c>
      <c r="C276" s="581" t="s">
        <v>281</v>
      </c>
      <c r="D276" s="582" t="s">
        <v>34</v>
      </c>
      <c r="E276" s="582" t="s">
        <v>154</v>
      </c>
      <c r="F276" s="582" t="s">
        <v>345</v>
      </c>
      <c r="G276" s="582" t="s">
        <v>202</v>
      </c>
      <c r="H276" s="1007"/>
      <c r="I276" s="520">
        <v>50000</v>
      </c>
      <c r="J276" s="60">
        <v>0</v>
      </c>
      <c r="K276" s="60">
        <v>50000</v>
      </c>
      <c r="L276" s="61">
        <v>50000</v>
      </c>
      <c r="M276" s="60">
        <v>50000</v>
      </c>
      <c r="N276" s="147">
        <f t="shared" si="32"/>
        <v>100</v>
      </c>
      <c r="O276" s="60">
        <f>J276+K276-M276</f>
        <v>0</v>
      </c>
      <c r="P276" s="583"/>
      <c r="R276" s="14"/>
    </row>
    <row r="277" spans="1:18" s="13" customFormat="1" ht="12">
      <c r="A277" s="968"/>
      <c r="B277" s="569" t="s">
        <v>323</v>
      </c>
      <c r="C277" s="581" t="s">
        <v>281</v>
      </c>
      <c r="D277" s="582" t="s">
        <v>34</v>
      </c>
      <c r="E277" s="582" t="s">
        <v>154</v>
      </c>
      <c r="F277" s="582" t="s">
        <v>346</v>
      </c>
      <c r="G277" s="582" t="s">
        <v>202</v>
      </c>
      <c r="H277" s="1007"/>
      <c r="I277" s="520">
        <v>10000</v>
      </c>
      <c r="J277" s="60">
        <v>0</v>
      </c>
      <c r="K277" s="60">
        <v>9199</v>
      </c>
      <c r="L277" s="61">
        <v>9199</v>
      </c>
      <c r="M277" s="60">
        <v>9199</v>
      </c>
      <c r="N277" s="147">
        <f t="shared" si="32"/>
        <v>91.99000000000001</v>
      </c>
      <c r="O277" s="60">
        <f t="shared" si="33"/>
        <v>0</v>
      </c>
      <c r="P277" s="561"/>
      <c r="R277" s="14"/>
    </row>
    <row r="278" spans="1:18" s="13" customFormat="1" ht="12">
      <c r="A278" s="968"/>
      <c r="B278" s="569" t="s">
        <v>327</v>
      </c>
      <c r="C278" s="581">
        <v>906</v>
      </c>
      <c r="D278" s="582" t="s">
        <v>34</v>
      </c>
      <c r="E278" s="582" t="s">
        <v>154</v>
      </c>
      <c r="F278" s="582" t="s">
        <v>347</v>
      </c>
      <c r="G278" s="582" t="s">
        <v>202</v>
      </c>
      <c r="H278" s="1007"/>
      <c r="I278" s="520">
        <v>11573349</v>
      </c>
      <c r="J278" s="87">
        <v>0</v>
      </c>
      <c r="K278" s="87">
        <v>11495987.82</v>
      </c>
      <c r="L278" s="61">
        <v>11495987.82</v>
      </c>
      <c r="M278" s="87">
        <v>11495987.82</v>
      </c>
      <c r="N278" s="147">
        <f t="shared" si="32"/>
        <v>99.3315575292856</v>
      </c>
      <c r="O278" s="87">
        <f t="shared" si="33"/>
        <v>0</v>
      </c>
      <c r="P278" s="561"/>
      <c r="R278" s="14"/>
    </row>
    <row r="279" spans="1:18" s="13" customFormat="1" ht="12">
      <c r="A279" s="968"/>
      <c r="B279" s="569" t="s">
        <v>348</v>
      </c>
      <c r="C279" s="584">
        <v>906</v>
      </c>
      <c r="D279" s="585" t="s">
        <v>34</v>
      </c>
      <c r="E279" s="585" t="s">
        <v>154</v>
      </c>
      <c r="F279" s="585" t="s">
        <v>349</v>
      </c>
      <c r="G279" s="585" t="s">
        <v>202</v>
      </c>
      <c r="H279" s="1007"/>
      <c r="I279" s="520">
        <v>2000000</v>
      </c>
      <c r="J279" s="60">
        <v>0</v>
      </c>
      <c r="K279" s="60">
        <v>2000000</v>
      </c>
      <c r="L279" s="61">
        <v>2000000</v>
      </c>
      <c r="M279" s="60">
        <v>2000000</v>
      </c>
      <c r="N279" s="147">
        <f t="shared" si="32"/>
        <v>100</v>
      </c>
      <c r="O279" s="60">
        <f t="shared" si="33"/>
        <v>0</v>
      </c>
      <c r="P279" s="561"/>
      <c r="R279" s="14"/>
    </row>
    <row r="280" spans="1:18" s="13" customFormat="1" ht="24">
      <c r="A280" s="968"/>
      <c r="B280" s="586" t="s">
        <v>350</v>
      </c>
      <c r="C280" s="47">
        <v>906</v>
      </c>
      <c r="D280" s="47" t="s">
        <v>34</v>
      </c>
      <c r="E280" s="47" t="s">
        <v>154</v>
      </c>
      <c r="F280" s="47" t="s">
        <v>349</v>
      </c>
      <c r="G280" s="47">
        <v>610</v>
      </c>
      <c r="H280" s="1007"/>
      <c r="I280" s="587">
        <v>6292000</v>
      </c>
      <c r="J280" s="587">
        <v>2555478.7</v>
      </c>
      <c r="K280" s="587">
        <v>3736521.3</v>
      </c>
      <c r="L280" s="587">
        <v>5440849.76</v>
      </c>
      <c r="M280" s="587">
        <v>5440849.76</v>
      </c>
      <c r="N280" s="49">
        <f t="shared" si="32"/>
        <v>100</v>
      </c>
      <c r="O280" s="587">
        <f t="shared" si="33"/>
        <v>851150.2400000002</v>
      </c>
      <c r="P280" s="561"/>
      <c r="R280" s="14"/>
    </row>
    <row r="281" spans="1:18" s="13" customFormat="1" ht="36">
      <c r="A281" s="968"/>
      <c r="B281" s="562" t="s">
        <v>351</v>
      </c>
      <c r="C281" s="588">
        <v>906</v>
      </c>
      <c r="D281" s="588" t="s">
        <v>34</v>
      </c>
      <c r="E281" s="588" t="s">
        <v>154</v>
      </c>
      <c r="F281" s="47" t="s">
        <v>352</v>
      </c>
      <c r="G281" s="588">
        <v>610</v>
      </c>
      <c r="H281" s="1008"/>
      <c r="I281" s="589">
        <v>5550000</v>
      </c>
      <c r="J281" s="589">
        <v>0</v>
      </c>
      <c r="K281" s="589">
        <v>5547439</v>
      </c>
      <c r="L281" s="589">
        <v>5547439</v>
      </c>
      <c r="M281" s="589">
        <v>5547439</v>
      </c>
      <c r="N281" s="49">
        <f t="shared" si="32"/>
        <v>99.95385585585585</v>
      </c>
      <c r="O281" s="589">
        <f>J281+K281-M281</f>
        <v>0</v>
      </c>
      <c r="P281" s="590"/>
      <c r="R281" s="14"/>
    </row>
    <row r="282" spans="1:18" s="13" customFormat="1" ht="12">
      <c r="A282" s="968"/>
      <c r="B282" s="569"/>
      <c r="C282" s="992" t="s">
        <v>353</v>
      </c>
      <c r="D282" s="993"/>
      <c r="E282" s="993"/>
      <c r="F282" s="993"/>
      <c r="G282" s="993"/>
      <c r="H282" s="993"/>
      <c r="I282" s="993"/>
      <c r="J282" s="993"/>
      <c r="K282" s="993"/>
      <c r="L282" s="993"/>
      <c r="M282" s="993"/>
      <c r="N282" s="993"/>
      <c r="O282" s="993"/>
      <c r="P282" s="994"/>
      <c r="R282" s="14"/>
    </row>
    <row r="283" spans="1:18" s="13" customFormat="1" ht="12">
      <c r="A283" s="968"/>
      <c r="B283" s="274" t="s">
        <v>123</v>
      </c>
      <c r="C283" s="591" t="s">
        <v>281</v>
      </c>
      <c r="D283" s="592" t="s">
        <v>34</v>
      </c>
      <c r="E283" s="592" t="s">
        <v>46</v>
      </c>
      <c r="F283" s="593" t="s">
        <v>354</v>
      </c>
      <c r="G283" s="594" t="s">
        <v>21</v>
      </c>
      <c r="H283" s="989">
        <v>67194409.4</v>
      </c>
      <c r="I283" s="595">
        <f>SUM(I284:I298)</f>
        <v>67194409.4</v>
      </c>
      <c r="J283" s="596">
        <f>SUM(J284:J298)</f>
        <v>13717738.64</v>
      </c>
      <c r="K283" s="596">
        <f>SUM(K284:K298)</f>
        <v>56816675.730000004</v>
      </c>
      <c r="L283" s="597">
        <f>SUM(L284:L298)</f>
        <v>66007981.99999999</v>
      </c>
      <c r="M283" s="596">
        <f>SUM(M284:M298)</f>
        <v>66007981.99999999</v>
      </c>
      <c r="N283" s="147">
        <v>100</v>
      </c>
      <c r="O283" s="596">
        <f aca="true" t="shared" si="34" ref="O283:O321">J283+K283-M283</f>
        <v>4526432.370000012</v>
      </c>
      <c r="P283" s="561"/>
      <c r="R283" s="14"/>
    </row>
    <row r="284" spans="1:18" s="13" customFormat="1" ht="24" customHeight="1">
      <c r="A284" s="968"/>
      <c r="B284" s="956" t="s">
        <v>355</v>
      </c>
      <c r="C284" s="598" t="s">
        <v>281</v>
      </c>
      <c r="D284" s="599" t="s">
        <v>34</v>
      </c>
      <c r="E284" s="599" t="s">
        <v>46</v>
      </c>
      <c r="F284" s="600" t="s">
        <v>356</v>
      </c>
      <c r="G284" s="599" t="s">
        <v>202</v>
      </c>
      <c r="H284" s="990"/>
      <c r="I284" s="601">
        <v>37747218.2</v>
      </c>
      <c r="J284" s="602">
        <v>0</v>
      </c>
      <c r="K284" s="602">
        <v>41115259.27</v>
      </c>
      <c r="L284" s="603">
        <v>37292665.86</v>
      </c>
      <c r="M284" s="602">
        <v>37292665.86</v>
      </c>
      <c r="N284" s="147">
        <v>100</v>
      </c>
      <c r="O284" s="602">
        <f t="shared" si="34"/>
        <v>3822593.410000004</v>
      </c>
      <c r="P284" s="561"/>
      <c r="R284" s="14"/>
    </row>
    <row r="285" spans="1:18" s="13" customFormat="1" ht="16.5" customHeight="1">
      <c r="A285" s="968"/>
      <c r="B285" s="948"/>
      <c r="C285" s="598" t="s">
        <v>281</v>
      </c>
      <c r="D285" s="599" t="s">
        <v>34</v>
      </c>
      <c r="E285" s="599" t="s">
        <v>46</v>
      </c>
      <c r="F285" s="600" t="s">
        <v>357</v>
      </c>
      <c r="G285" s="599" t="s">
        <v>202</v>
      </c>
      <c r="H285" s="990"/>
      <c r="I285" s="601">
        <v>7301248.02</v>
      </c>
      <c r="J285" s="602">
        <v>0</v>
      </c>
      <c r="K285" s="602">
        <v>7301248.02</v>
      </c>
      <c r="L285" s="603">
        <v>7301248.02</v>
      </c>
      <c r="M285" s="602">
        <v>7301248.02</v>
      </c>
      <c r="N285" s="147">
        <f>(J285+K285)/I285*100</f>
        <v>100</v>
      </c>
      <c r="O285" s="602">
        <f>J285+K285-M285</f>
        <v>0</v>
      </c>
      <c r="P285" s="561"/>
      <c r="R285" s="14"/>
    </row>
    <row r="286" spans="1:18" s="13" customFormat="1" ht="23.25" customHeight="1">
      <c r="A286" s="968"/>
      <c r="B286" s="956" t="s">
        <v>358</v>
      </c>
      <c r="C286" s="598" t="s">
        <v>281</v>
      </c>
      <c r="D286" s="599" t="s">
        <v>34</v>
      </c>
      <c r="E286" s="599" t="s">
        <v>46</v>
      </c>
      <c r="F286" s="600" t="s">
        <v>356</v>
      </c>
      <c r="G286" s="599" t="s">
        <v>204</v>
      </c>
      <c r="H286" s="990"/>
      <c r="I286" s="601">
        <v>6894693.46</v>
      </c>
      <c r="J286" s="602">
        <v>0</v>
      </c>
      <c r="K286" s="602">
        <v>6898972.13</v>
      </c>
      <c r="L286" s="603">
        <v>6208741.06</v>
      </c>
      <c r="M286" s="602">
        <v>6208741.06</v>
      </c>
      <c r="N286" s="147">
        <v>100</v>
      </c>
      <c r="O286" s="602">
        <f t="shared" si="34"/>
        <v>690231.0700000003</v>
      </c>
      <c r="P286" s="561"/>
      <c r="R286" s="14"/>
    </row>
    <row r="287" spans="1:18" s="13" customFormat="1" ht="16.5" customHeight="1">
      <c r="A287" s="968"/>
      <c r="B287" s="948"/>
      <c r="C287" s="598" t="s">
        <v>281</v>
      </c>
      <c r="D287" s="599" t="s">
        <v>34</v>
      </c>
      <c r="E287" s="599" t="s">
        <v>46</v>
      </c>
      <c r="F287" s="600" t="s">
        <v>357</v>
      </c>
      <c r="G287" s="599" t="s">
        <v>204</v>
      </c>
      <c r="H287" s="990"/>
      <c r="I287" s="601">
        <v>1305792.08</v>
      </c>
      <c r="J287" s="602">
        <v>0</v>
      </c>
      <c r="K287" s="602">
        <v>1305792.08</v>
      </c>
      <c r="L287" s="603">
        <v>1305792.08</v>
      </c>
      <c r="M287" s="602">
        <v>1305792.08</v>
      </c>
      <c r="N287" s="147">
        <f aca="true" t="shared" si="35" ref="N287:N296">(J287+K287)/I287*100</f>
        <v>100</v>
      </c>
      <c r="O287" s="602">
        <f t="shared" si="34"/>
        <v>0</v>
      </c>
      <c r="P287" s="561"/>
      <c r="R287" s="14"/>
    </row>
    <row r="288" spans="1:18" s="13" customFormat="1" ht="12">
      <c r="A288" s="968"/>
      <c r="B288" s="956" t="s">
        <v>132</v>
      </c>
      <c r="C288" s="581">
        <v>906</v>
      </c>
      <c r="D288" s="582" t="s">
        <v>34</v>
      </c>
      <c r="E288" s="582" t="s">
        <v>46</v>
      </c>
      <c r="F288" s="582" t="s">
        <v>359</v>
      </c>
      <c r="G288" s="582" t="s">
        <v>202</v>
      </c>
      <c r="H288" s="990"/>
      <c r="I288" s="601">
        <v>10921092.43</v>
      </c>
      <c r="J288" s="604">
        <v>10921002.43</v>
      </c>
      <c r="K288" s="604">
        <v>0</v>
      </c>
      <c r="L288" s="603">
        <v>10907394.54</v>
      </c>
      <c r="M288" s="604">
        <v>10907394.54</v>
      </c>
      <c r="N288" s="147">
        <f t="shared" si="35"/>
        <v>99.99917590661761</v>
      </c>
      <c r="O288" s="604">
        <f t="shared" si="34"/>
        <v>13607.890000000596</v>
      </c>
      <c r="P288" s="561"/>
      <c r="R288" s="14"/>
    </row>
    <row r="289" spans="1:18" s="13" customFormat="1" ht="12">
      <c r="A289" s="968"/>
      <c r="B289" s="947"/>
      <c r="C289" s="581">
        <v>906</v>
      </c>
      <c r="D289" s="582" t="s">
        <v>34</v>
      </c>
      <c r="E289" s="582" t="s">
        <v>46</v>
      </c>
      <c r="F289" s="582" t="s">
        <v>357</v>
      </c>
      <c r="G289" s="582" t="s">
        <v>202</v>
      </c>
      <c r="H289" s="990"/>
      <c r="I289" s="601">
        <v>292914.39</v>
      </c>
      <c r="J289" s="604">
        <v>292914.39</v>
      </c>
      <c r="K289" s="604">
        <v>0</v>
      </c>
      <c r="L289" s="603">
        <v>292914.39</v>
      </c>
      <c r="M289" s="604">
        <v>292914.39</v>
      </c>
      <c r="N289" s="147">
        <f t="shared" si="35"/>
        <v>100</v>
      </c>
      <c r="O289" s="604">
        <f t="shared" si="34"/>
        <v>0</v>
      </c>
      <c r="P289" s="561"/>
      <c r="R289" s="14"/>
    </row>
    <row r="290" spans="1:18" s="13" customFormat="1" ht="12">
      <c r="A290" s="968"/>
      <c r="B290" s="947"/>
      <c r="C290" s="581">
        <v>906</v>
      </c>
      <c r="D290" s="582" t="s">
        <v>34</v>
      </c>
      <c r="E290" s="582" t="s">
        <v>46</v>
      </c>
      <c r="F290" s="582" t="s">
        <v>359</v>
      </c>
      <c r="G290" s="582" t="s">
        <v>204</v>
      </c>
      <c r="H290" s="990"/>
      <c r="I290" s="601">
        <v>1226867.76</v>
      </c>
      <c r="J290" s="604">
        <v>1226867.76</v>
      </c>
      <c r="K290" s="604">
        <v>0</v>
      </c>
      <c r="L290" s="603">
        <v>1226867.76</v>
      </c>
      <c r="M290" s="604">
        <v>1226867.76</v>
      </c>
      <c r="N290" s="147">
        <f t="shared" si="35"/>
        <v>100</v>
      </c>
      <c r="O290" s="604">
        <f>J290+K290-M290</f>
        <v>0</v>
      </c>
      <c r="P290" s="561"/>
      <c r="R290" s="14"/>
    </row>
    <row r="291" spans="1:18" s="13" customFormat="1" ht="12">
      <c r="A291" s="968"/>
      <c r="B291" s="947"/>
      <c r="C291" s="581">
        <v>906</v>
      </c>
      <c r="D291" s="582" t="s">
        <v>34</v>
      </c>
      <c r="E291" s="582" t="s">
        <v>46</v>
      </c>
      <c r="F291" s="582" t="s">
        <v>357</v>
      </c>
      <c r="G291" s="582" t="s">
        <v>204</v>
      </c>
      <c r="H291" s="990"/>
      <c r="I291" s="601">
        <v>1131733.06</v>
      </c>
      <c r="J291" s="604">
        <v>1131733.06</v>
      </c>
      <c r="K291" s="604">
        <v>0</v>
      </c>
      <c r="L291" s="603">
        <v>1131733.06</v>
      </c>
      <c r="M291" s="604">
        <v>1131733.06</v>
      </c>
      <c r="N291" s="147">
        <f t="shared" si="35"/>
        <v>100</v>
      </c>
      <c r="O291" s="604">
        <f>J291+K291-M291</f>
        <v>0</v>
      </c>
      <c r="P291" s="561"/>
      <c r="R291" s="14"/>
    </row>
    <row r="292" spans="1:18" s="13" customFormat="1" ht="12">
      <c r="A292" s="968"/>
      <c r="B292" s="947"/>
      <c r="C292" s="581">
        <v>906</v>
      </c>
      <c r="D292" s="582" t="s">
        <v>34</v>
      </c>
      <c r="E292" s="582" t="s">
        <v>46</v>
      </c>
      <c r="F292" s="582" t="s">
        <v>360</v>
      </c>
      <c r="G292" s="582" t="s">
        <v>202</v>
      </c>
      <c r="H292" s="990"/>
      <c r="I292" s="601">
        <v>98005</v>
      </c>
      <c r="J292" s="604">
        <v>97976</v>
      </c>
      <c r="K292" s="604">
        <v>0</v>
      </c>
      <c r="L292" s="603">
        <v>97976</v>
      </c>
      <c r="M292" s="604">
        <v>97976</v>
      </c>
      <c r="N292" s="147">
        <f t="shared" si="35"/>
        <v>99.97040967297586</v>
      </c>
      <c r="O292" s="604">
        <f>J292+K292-M292</f>
        <v>0</v>
      </c>
      <c r="P292" s="561"/>
      <c r="R292" s="14"/>
    </row>
    <row r="293" spans="1:18" s="13" customFormat="1" ht="12">
      <c r="A293" s="968"/>
      <c r="B293" s="948"/>
      <c r="C293" s="581">
        <v>906</v>
      </c>
      <c r="D293" s="582" t="s">
        <v>34</v>
      </c>
      <c r="E293" s="582" t="s">
        <v>46</v>
      </c>
      <c r="F293" s="582" t="s">
        <v>361</v>
      </c>
      <c r="G293" s="582" t="s">
        <v>202</v>
      </c>
      <c r="H293" s="990"/>
      <c r="I293" s="601">
        <v>47245</v>
      </c>
      <c r="J293" s="604">
        <v>47245</v>
      </c>
      <c r="K293" s="604">
        <v>0</v>
      </c>
      <c r="L293" s="603">
        <v>47245</v>
      </c>
      <c r="M293" s="604">
        <v>47245</v>
      </c>
      <c r="N293" s="147">
        <f t="shared" si="35"/>
        <v>100</v>
      </c>
      <c r="O293" s="604">
        <f>J293+K293-M293</f>
        <v>0</v>
      </c>
      <c r="P293" s="561"/>
      <c r="R293" s="14"/>
    </row>
    <row r="294" spans="1:18" s="13" customFormat="1" ht="11.25" customHeight="1">
      <c r="A294" s="968"/>
      <c r="B294" s="605" t="s">
        <v>325</v>
      </c>
      <c r="C294" s="581" t="s">
        <v>281</v>
      </c>
      <c r="D294" s="582" t="s">
        <v>34</v>
      </c>
      <c r="E294" s="582" t="s">
        <v>46</v>
      </c>
      <c r="F294" s="582" t="s">
        <v>362</v>
      </c>
      <c r="G294" s="582" t="s">
        <v>202</v>
      </c>
      <c r="H294" s="990"/>
      <c r="I294" s="601">
        <v>50000</v>
      </c>
      <c r="J294" s="602">
        <v>0</v>
      </c>
      <c r="K294" s="602">
        <v>48500</v>
      </c>
      <c r="L294" s="603">
        <v>48500</v>
      </c>
      <c r="M294" s="602">
        <v>48500</v>
      </c>
      <c r="N294" s="147">
        <f t="shared" si="35"/>
        <v>97</v>
      </c>
      <c r="O294" s="604">
        <f t="shared" si="34"/>
        <v>0</v>
      </c>
      <c r="P294" s="561"/>
      <c r="R294" s="14"/>
    </row>
    <row r="295" spans="1:18" s="13" customFormat="1" ht="11.25" customHeight="1">
      <c r="A295" s="968"/>
      <c r="B295" s="569" t="s">
        <v>327</v>
      </c>
      <c r="C295" s="581" t="s">
        <v>281</v>
      </c>
      <c r="D295" s="582" t="s">
        <v>34</v>
      </c>
      <c r="E295" s="582" t="s">
        <v>46</v>
      </c>
      <c r="F295" s="582" t="s">
        <v>363</v>
      </c>
      <c r="G295" s="582" t="s">
        <v>202</v>
      </c>
      <c r="H295" s="990"/>
      <c r="I295" s="601">
        <v>50000</v>
      </c>
      <c r="J295" s="602">
        <v>0</v>
      </c>
      <c r="K295" s="602">
        <v>49904.23</v>
      </c>
      <c r="L295" s="603">
        <v>49904.23</v>
      </c>
      <c r="M295" s="602">
        <v>49904.23</v>
      </c>
      <c r="N295" s="147">
        <f t="shared" si="35"/>
        <v>99.80846000000001</v>
      </c>
      <c r="O295" s="604">
        <f>J295+K295-M295</f>
        <v>0</v>
      </c>
      <c r="P295" s="561"/>
      <c r="R295" s="14"/>
    </row>
    <row r="296" spans="1:18" s="13" customFormat="1" ht="11.25" customHeight="1">
      <c r="A296" s="968"/>
      <c r="B296" s="606" t="s">
        <v>364</v>
      </c>
      <c r="C296" s="581" t="s">
        <v>281</v>
      </c>
      <c r="D296" s="582" t="s">
        <v>34</v>
      </c>
      <c r="E296" s="582" t="s">
        <v>46</v>
      </c>
      <c r="F296" s="582" t="s">
        <v>365</v>
      </c>
      <c r="G296" s="582" t="s">
        <v>202</v>
      </c>
      <c r="H296" s="990"/>
      <c r="I296" s="601">
        <v>127600</v>
      </c>
      <c r="J296" s="602">
        <v>0</v>
      </c>
      <c r="K296" s="602">
        <v>97000</v>
      </c>
      <c r="L296" s="603">
        <v>97000</v>
      </c>
      <c r="M296" s="602">
        <v>97000</v>
      </c>
      <c r="N296" s="147">
        <f t="shared" si="35"/>
        <v>76.01880877742947</v>
      </c>
      <c r="O296" s="604">
        <f>J296+K296-M296</f>
        <v>0</v>
      </c>
      <c r="P296" s="561"/>
      <c r="R296" s="14"/>
    </row>
    <row r="297" spans="1:18" s="13" customFormat="1" ht="11.25" customHeight="1" hidden="1">
      <c r="A297" s="968"/>
      <c r="B297" s="607" t="s">
        <v>366</v>
      </c>
      <c r="C297" s="484" t="s">
        <v>281</v>
      </c>
      <c r="D297" s="608" t="s">
        <v>34</v>
      </c>
      <c r="E297" s="608" t="s">
        <v>46</v>
      </c>
      <c r="F297" s="608" t="s">
        <v>367</v>
      </c>
      <c r="G297" s="608" t="s">
        <v>202</v>
      </c>
      <c r="H297" s="990"/>
      <c r="I297" s="609">
        <v>0</v>
      </c>
      <c r="J297" s="609"/>
      <c r="K297" s="609">
        <v>0</v>
      </c>
      <c r="L297" s="610">
        <v>0</v>
      </c>
      <c r="M297" s="609">
        <v>0</v>
      </c>
      <c r="N297" s="49" t="e">
        <f>(J297+K297)/I297*100</f>
        <v>#DIV/0!</v>
      </c>
      <c r="O297" s="609">
        <f>J297+K297-M297</f>
        <v>0</v>
      </c>
      <c r="P297" s="583"/>
      <c r="R297" s="14"/>
    </row>
    <row r="298" spans="1:18" s="13" customFormat="1" ht="11.25" customHeight="1" hidden="1">
      <c r="A298" s="968"/>
      <c r="B298" s="607" t="s">
        <v>366</v>
      </c>
      <c r="C298" s="484" t="s">
        <v>281</v>
      </c>
      <c r="D298" s="608" t="s">
        <v>34</v>
      </c>
      <c r="E298" s="608" t="s">
        <v>46</v>
      </c>
      <c r="F298" s="608" t="s">
        <v>367</v>
      </c>
      <c r="G298" s="608" t="s">
        <v>204</v>
      </c>
      <c r="H298" s="991"/>
      <c r="I298" s="609">
        <v>0</v>
      </c>
      <c r="J298" s="609"/>
      <c r="K298" s="609">
        <v>0</v>
      </c>
      <c r="L298" s="610">
        <v>0</v>
      </c>
      <c r="M298" s="609">
        <v>0</v>
      </c>
      <c r="N298" s="49" t="e">
        <f>(J298+K298)/I298*100</f>
        <v>#DIV/0!</v>
      </c>
      <c r="O298" s="609">
        <f>J298+K298-M298</f>
        <v>0</v>
      </c>
      <c r="P298" s="583"/>
      <c r="R298" s="14"/>
    </row>
    <row r="299" spans="1:18" s="13" customFormat="1" ht="12">
      <c r="A299" s="968"/>
      <c r="B299" s="548"/>
      <c r="C299" s="992" t="s">
        <v>368</v>
      </c>
      <c r="D299" s="993"/>
      <c r="E299" s="993"/>
      <c r="F299" s="993"/>
      <c r="G299" s="993"/>
      <c r="H299" s="993"/>
      <c r="I299" s="993"/>
      <c r="J299" s="993"/>
      <c r="K299" s="993"/>
      <c r="L299" s="993"/>
      <c r="M299" s="993"/>
      <c r="N299" s="993"/>
      <c r="O299" s="993"/>
      <c r="P299" s="994"/>
      <c r="R299" s="14"/>
    </row>
    <row r="300" spans="1:18" s="13" customFormat="1" ht="12">
      <c r="A300" s="968"/>
      <c r="B300" s="274" t="s">
        <v>123</v>
      </c>
      <c r="C300" s="611" t="s">
        <v>281</v>
      </c>
      <c r="D300" s="612" t="s">
        <v>34</v>
      </c>
      <c r="E300" s="612" t="s">
        <v>35</v>
      </c>
      <c r="F300" s="612" t="s">
        <v>369</v>
      </c>
      <c r="G300" s="612" t="s">
        <v>21</v>
      </c>
      <c r="H300" s="939">
        <v>17667723.04</v>
      </c>
      <c r="I300" s="595">
        <f>SUM(I301:I318)-I301-I312</f>
        <v>17667723.040000003</v>
      </c>
      <c r="J300" s="613">
        <f>SUM(J301:J318)-J301-J312</f>
        <v>2868171.26</v>
      </c>
      <c r="K300" s="613">
        <f>SUM(K301:K318)-K301-K312</f>
        <v>13646667.620000005</v>
      </c>
      <c r="L300" s="614">
        <f>SUM(L301:L318)-L301-L312</f>
        <v>16313583.580000002</v>
      </c>
      <c r="M300" s="613">
        <f>SUM(M301:M318)-M301-M312</f>
        <v>16313583.580000002</v>
      </c>
      <c r="N300" s="615">
        <f aca="true" t="shared" si="36" ref="N300:N323">(J300+K300)/I300*100</f>
        <v>93.47463078637892</v>
      </c>
      <c r="O300" s="613">
        <f>J300+K300-L300</f>
        <v>201255.3000000026</v>
      </c>
      <c r="P300" s="561"/>
      <c r="R300" s="14"/>
    </row>
    <row r="301" spans="1:18" s="13" customFormat="1" ht="12.75" customHeight="1">
      <c r="A301" s="968"/>
      <c r="B301" s="995" t="s">
        <v>370</v>
      </c>
      <c r="C301" s="584" t="s">
        <v>281</v>
      </c>
      <c r="D301" s="585" t="s">
        <v>34</v>
      </c>
      <c r="E301" s="585" t="s">
        <v>35</v>
      </c>
      <c r="F301" s="585" t="s">
        <v>371</v>
      </c>
      <c r="G301" s="612" t="s">
        <v>21</v>
      </c>
      <c r="H301" s="940"/>
      <c r="I301" s="595">
        <f>SUM(I302:I307)</f>
        <v>10214173.2</v>
      </c>
      <c r="J301" s="613">
        <f>SUM(J302:J307)</f>
        <v>0</v>
      </c>
      <c r="K301" s="613">
        <f>SUM(K302:K307)</f>
        <v>9306896.979999999</v>
      </c>
      <c r="L301" s="614">
        <f>SUM(L302:L307)</f>
        <v>9309094.53</v>
      </c>
      <c r="M301" s="613">
        <f>SUM(M302:M307)</f>
        <v>9309094.53</v>
      </c>
      <c r="N301" s="615">
        <f t="shared" si="36"/>
        <v>91.11747762413114</v>
      </c>
      <c r="O301" s="613">
        <f>J301+K301-L301</f>
        <v>-2197.550000000745</v>
      </c>
      <c r="P301" s="616"/>
      <c r="R301" s="14"/>
    </row>
    <row r="302" spans="1:18" s="13" customFormat="1" ht="12.75" customHeight="1">
      <c r="A302" s="968"/>
      <c r="B302" s="996"/>
      <c r="C302" s="584" t="s">
        <v>281</v>
      </c>
      <c r="D302" s="585" t="s">
        <v>34</v>
      </c>
      <c r="E302" s="585" t="s">
        <v>35</v>
      </c>
      <c r="F302" s="585" t="s">
        <v>371</v>
      </c>
      <c r="G302" s="585" t="s">
        <v>50</v>
      </c>
      <c r="H302" s="940"/>
      <c r="I302" s="601">
        <v>7274819.4</v>
      </c>
      <c r="J302" s="602">
        <v>0</v>
      </c>
      <c r="K302" s="602">
        <v>6778081.23</v>
      </c>
      <c r="L302" s="603">
        <v>6945278.95</v>
      </c>
      <c r="M302" s="602">
        <v>6945278.95</v>
      </c>
      <c r="N302" s="617">
        <f t="shared" si="36"/>
        <v>93.17181440957833</v>
      </c>
      <c r="O302" s="604">
        <f>J302+K302-L302</f>
        <v>-167197.71999999974</v>
      </c>
      <c r="P302" s="561"/>
      <c r="R302" s="14"/>
    </row>
    <row r="303" spans="1:18" s="13" customFormat="1" ht="12.75" customHeight="1">
      <c r="A303" s="968"/>
      <c r="B303" s="996"/>
      <c r="C303" s="584" t="s">
        <v>281</v>
      </c>
      <c r="D303" s="585" t="s">
        <v>34</v>
      </c>
      <c r="E303" s="585" t="s">
        <v>35</v>
      </c>
      <c r="F303" s="585" t="s">
        <v>372</v>
      </c>
      <c r="G303" s="585" t="s">
        <v>50</v>
      </c>
      <c r="H303" s="940"/>
      <c r="I303" s="601">
        <v>662993.8</v>
      </c>
      <c r="J303" s="602">
        <v>0</v>
      </c>
      <c r="K303" s="602">
        <v>662993.8</v>
      </c>
      <c r="L303" s="603">
        <v>662993.8</v>
      </c>
      <c r="M303" s="602">
        <v>662993.8</v>
      </c>
      <c r="N303" s="617">
        <f>(J303+K303)/I303*100</f>
        <v>100</v>
      </c>
      <c r="O303" s="604">
        <f>J303+K303-M303</f>
        <v>0</v>
      </c>
      <c r="P303" s="561"/>
      <c r="R303" s="14"/>
    </row>
    <row r="304" spans="1:18" s="13" customFormat="1" ht="12.75" customHeight="1">
      <c r="A304" s="968"/>
      <c r="B304" s="996"/>
      <c r="C304" s="584" t="s">
        <v>281</v>
      </c>
      <c r="D304" s="585" t="s">
        <v>34</v>
      </c>
      <c r="E304" s="585" t="s">
        <v>35</v>
      </c>
      <c r="F304" s="585" t="s">
        <v>371</v>
      </c>
      <c r="G304" s="585" t="s">
        <v>28</v>
      </c>
      <c r="H304" s="940"/>
      <c r="I304" s="601">
        <v>1876500</v>
      </c>
      <c r="J304" s="602">
        <v>0</v>
      </c>
      <c r="K304" s="602">
        <v>1533756.4</v>
      </c>
      <c r="L304" s="603">
        <v>1407655.44</v>
      </c>
      <c r="M304" s="602">
        <v>1407655.44</v>
      </c>
      <c r="N304" s="617">
        <f t="shared" si="36"/>
        <v>81.73495337063682</v>
      </c>
      <c r="O304" s="604">
        <f t="shared" si="34"/>
        <v>126100.95999999996</v>
      </c>
      <c r="P304" s="561"/>
      <c r="R304" s="14"/>
    </row>
    <row r="305" spans="1:18" s="13" customFormat="1" ht="12.75" customHeight="1">
      <c r="A305" s="968"/>
      <c r="B305" s="996"/>
      <c r="C305" s="584" t="s">
        <v>281</v>
      </c>
      <c r="D305" s="585" t="s">
        <v>34</v>
      </c>
      <c r="E305" s="585" t="s">
        <v>35</v>
      </c>
      <c r="F305" s="585" t="s">
        <v>371</v>
      </c>
      <c r="G305" s="585" t="s">
        <v>194</v>
      </c>
      <c r="H305" s="940"/>
      <c r="I305" s="601">
        <v>19860</v>
      </c>
      <c r="J305" s="602">
        <v>0</v>
      </c>
      <c r="K305" s="602">
        <v>19830</v>
      </c>
      <c r="L305" s="603">
        <v>19830</v>
      </c>
      <c r="M305" s="602">
        <v>19830</v>
      </c>
      <c r="N305" s="617">
        <f t="shared" si="36"/>
        <v>99.8489425981873</v>
      </c>
      <c r="O305" s="604">
        <f t="shared" si="34"/>
        <v>0</v>
      </c>
      <c r="P305" s="561"/>
      <c r="R305" s="14"/>
    </row>
    <row r="306" spans="1:18" s="13" customFormat="1" ht="12.75" customHeight="1">
      <c r="A306" s="968"/>
      <c r="B306" s="996"/>
      <c r="C306" s="584" t="s">
        <v>281</v>
      </c>
      <c r="D306" s="585" t="s">
        <v>34</v>
      </c>
      <c r="E306" s="585" t="s">
        <v>35</v>
      </c>
      <c r="F306" s="585" t="s">
        <v>371</v>
      </c>
      <c r="G306" s="585" t="s">
        <v>51</v>
      </c>
      <c r="H306" s="940"/>
      <c r="I306" s="601">
        <v>150000</v>
      </c>
      <c r="J306" s="602">
        <v>0</v>
      </c>
      <c r="K306" s="602">
        <v>119585.29</v>
      </c>
      <c r="L306" s="603">
        <v>118585.29</v>
      </c>
      <c r="M306" s="602">
        <v>118585.29</v>
      </c>
      <c r="N306" s="617">
        <f t="shared" si="36"/>
        <v>79.72352666666667</v>
      </c>
      <c r="O306" s="604">
        <f t="shared" si="34"/>
        <v>1000</v>
      </c>
      <c r="P306" s="561"/>
      <c r="R306" s="14"/>
    </row>
    <row r="307" spans="1:18" s="13" customFormat="1" ht="12.75" customHeight="1">
      <c r="A307" s="968"/>
      <c r="B307" s="996"/>
      <c r="C307" s="584" t="s">
        <v>281</v>
      </c>
      <c r="D307" s="585" t="s">
        <v>34</v>
      </c>
      <c r="E307" s="585" t="s">
        <v>35</v>
      </c>
      <c r="F307" s="585" t="s">
        <v>371</v>
      </c>
      <c r="G307" s="585" t="s">
        <v>52</v>
      </c>
      <c r="H307" s="940"/>
      <c r="I307" s="601">
        <v>230000</v>
      </c>
      <c r="J307" s="602">
        <v>0</v>
      </c>
      <c r="K307" s="602">
        <v>192650.26</v>
      </c>
      <c r="L307" s="603">
        <v>154751.05</v>
      </c>
      <c r="M307" s="602">
        <v>154751.05</v>
      </c>
      <c r="N307" s="617">
        <f t="shared" si="36"/>
        <v>83.76098260869566</v>
      </c>
      <c r="O307" s="604">
        <f t="shared" si="34"/>
        <v>37899.21000000002</v>
      </c>
      <c r="P307" s="561"/>
      <c r="R307" s="14"/>
    </row>
    <row r="308" spans="1:18" s="13" customFormat="1" ht="12.75" customHeight="1">
      <c r="A308" s="968"/>
      <c r="B308" s="997" t="s">
        <v>76</v>
      </c>
      <c r="C308" s="618" t="s">
        <v>281</v>
      </c>
      <c r="D308" s="619" t="s">
        <v>34</v>
      </c>
      <c r="E308" s="619" t="s">
        <v>35</v>
      </c>
      <c r="F308" s="619" t="s">
        <v>373</v>
      </c>
      <c r="G308" s="619" t="s">
        <v>50</v>
      </c>
      <c r="H308" s="940"/>
      <c r="I308" s="620">
        <v>1492611.05</v>
      </c>
      <c r="J308" s="621">
        <v>1492611.05</v>
      </c>
      <c r="K308" s="621">
        <v>0</v>
      </c>
      <c r="L308" s="622">
        <v>1492611.05</v>
      </c>
      <c r="M308" s="621">
        <v>1492611.05</v>
      </c>
      <c r="N308" s="617">
        <f t="shared" si="36"/>
        <v>100</v>
      </c>
      <c r="O308" s="623">
        <f t="shared" si="34"/>
        <v>0</v>
      </c>
      <c r="P308" s="624"/>
      <c r="R308" s="14"/>
    </row>
    <row r="309" spans="1:18" s="13" customFormat="1" ht="12.75" customHeight="1">
      <c r="A309" s="968"/>
      <c r="B309" s="998"/>
      <c r="C309" s="584" t="s">
        <v>281</v>
      </c>
      <c r="D309" s="585" t="s">
        <v>34</v>
      </c>
      <c r="E309" s="585" t="s">
        <v>35</v>
      </c>
      <c r="F309" s="585" t="s">
        <v>373</v>
      </c>
      <c r="G309" s="585" t="s">
        <v>28</v>
      </c>
      <c r="H309" s="940"/>
      <c r="I309" s="601">
        <v>313533.79</v>
      </c>
      <c r="J309" s="602">
        <v>311785.5</v>
      </c>
      <c r="K309" s="602">
        <v>0</v>
      </c>
      <c r="L309" s="603">
        <v>299078</v>
      </c>
      <c r="M309" s="602">
        <v>299078</v>
      </c>
      <c r="N309" s="617">
        <f t="shared" si="36"/>
        <v>99.44239183916987</v>
      </c>
      <c r="O309" s="604">
        <f t="shared" si="34"/>
        <v>12707.5</v>
      </c>
      <c r="P309" s="561"/>
      <c r="R309" s="14"/>
    </row>
    <row r="310" spans="1:18" s="13" customFormat="1" ht="12.75" customHeight="1">
      <c r="A310" s="968"/>
      <c r="B310" s="998"/>
      <c r="C310" s="584" t="s">
        <v>281</v>
      </c>
      <c r="D310" s="585" t="s">
        <v>34</v>
      </c>
      <c r="E310" s="585" t="s">
        <v>35</v>
      </c>
      <c r="F310" s="585" t="s">
        <v>373</v>
      </c>
      <c r="G310" s="585" t="s">
        <v>51</v>
      </c>
      <c r="H310" s="940"/>
      <c r="I310" s="601">
        <v>19861.66</v>
      </c>
      <c r="J310" s="602">
        <v>19861.66</v>
      </c>
      <c r="K310" s="602">
        <v>0</v>
      </c>
      <c r="L310" s="603">
        <v>19861.66</v>
      </c>
      <c r="M310" s="602">
        <v>19861.66</v>
      </c>
      <c r="N310" s="617">
        <f t="shared" si="36"/>
        <v>100</v>
      </c>
      <c r="O310" s="604">
        <f t="shared" si="34"/>
        <v>0</v>
      </c>
      <c r="P310" s="561"/>
      <c r="R310" s="14"/>
    </row>
    <row r="311" spans="1:18" s="13" customFormat="1" ht="12.75" customHeight="1">
      <c r="A311" s="968"/>
      <c r="B311" s="999"/>
      <c r="C311" s="584" t="s">
        <v>281</v>
      </c>
      <c r="D311" s="585" t="s">
        <v>34</v>
      </c>
      <c r="E311" s="585" t="s">
        <v>35</v>
      </c>
      <c r="F311" s="585" t="s">
        <v>373</v>
      </c>
      <c r="G311" s="585" t="s">
        <v>52</v>
      </c>
      <c r="H311" s="940"/>
      <c r="I311" s="601">
        <v>325143.34</v>
      </c>
      <c r="J311" s="602">
        <v>308840.72</v>
      </c>
      <c r="K311" s="602">
        <v>0</v>
      </c>
      <c r="L311" s="603">
        <v>308840.72</v>
      </c>
      <c r="M311" s="602">
        <v>308840.72</v>
      </c>
      <c r="N311" s="617">
        <f t="shared" si="36"/>
        <v>94.9860206270871</v>
      </c>
      <c r="O311" s="604">
        <f t="shared" si="34"/>
        <v>0</v>
      </c>
      <c r="P311" s="561"/>
      <c r="R311" s="14"/>
    </row>
    <row r="312" spans="1:18" s="13" customFormat="1" ht="12.75" customHeight="1">
      <c r="A312" s="968"/>
      <c r="B312" s="1000" t="s">
        <v>374</v>
      </c>
      <c r="C312" s="625" t="s">
        <v>281</v>
      </c>
      <c r="D312" s="626" t="s">
        <v>34</v>
      </c>
      <c r="E312" s="626" t="s">
        <v>35</v>
      </c>
      <c r="F312" s="626" t="s">
        <v>375</v>
      </c>
      <c r="G312" s="626" t="s">
        <v>21</v>
      </c>
      <c r="H312" s="940"/>
      <c r="I312" s="627">
        <f>SUM(I313:I315)</f>
        <v>5090000</v>
      </c>
      <c r="J312" s="627">
        <f>SUM(J313:J315)</f>
        <v>735072.33</v>
      </c>
      <c r="K312" s="627">
        <f>SUM(K313:K315)</f>
        <v>4127370.6399999997</v>
      </c>
      <c r="L312" s="627">
        <f>SUM(L313:L315)</f>
        <v>4671697.62</v>
      </c>
      <c r="M312" s="627">
        <f>SUM(M313:M315)</f>
        <v>4671697.62</v>
      </c>
      <c r="N312" s="628">
        <f t="shared" si="36"/>
        <v>95.52933143418467</v>
      </c>
      <c r="O312" s="627">
        <f>SUM(O313:O315)</f>
        <v>190745.34999999998</v>
      </c>
      <c r="P312" s="629"/>
      <c r="R312" s="14"/>
    </row>
    <row r="313" spans="1:18" s="13" customFormat="1" ht="12.75" customHeight="1">
      <c r="A313" s="968"/>
      <c r="B313" s="1001"/>
      <c r="C313" s="485" t="s">
        <v>281</v>
      </c>
      <c r="D313" s="630" t="s">
        <v>34</v>
      </c>
      <c r="E313" s="630" t="s">
        <v>35</v>
      </c>
      <c r="F313" s="630" t="s">
        <v>375</v>
      </c>
      <c r="G313" s="630" t="s">
        <v>103</v>
      </c>
      <c r="H313" s="940"/>
      <c r="I313" s="631">
        <v>3948300</v>
      </c>
      <c r="J313" s="632">
        <v>82385.83</v>
      </c>
      <c r="K313" s="632">
        <v>3861091.17</v>
      </c>
      <c r="L313" s="632">
        <v>3943477</v>
      </c>
      <c r="M313" s="632">
        <v>3943477</v>
      </c>
      <c r="N313" s="633">
        <f t="shared" si="36"/>
        <v>99.87784616163918</v>
      </c>
      <c r="O313" s="632">
        <f>J313+K313-L313</f>
        <v>0</v>
      </c>
      <c r="P313" s="634"/>
      <c r="R313" s="14"/>
    </row>
    <row r="314" spans="1:18" s="13" customFormat="1" ht="12" customHeight="1">
      <c r="A314" s="968"/>
      <c r="B314" s="1001"/>
      <c r="C314" s="485" t="s">
        <v>281</v>
      </c>
      <c r="D314" s="630" t="s">
        <v>34</v>
      </c>
      <c r="E314" s="630" t="s">
        <v>35</v>
      </c>
      <c r="F314" s="630" t="s">
        <v>375</v>
      </c>
      <c r="G314" s="630" t="s">
        <v>28</v>
      </c>
      <c r="H314" s="940"/>
      <c r="I314" s="631">
        <v>1137300</v>
      </c>
      <c r="J314" s="632">
        <v>652686.5</v>
      </c>
      <c r="K314" s="632">
        <v>266279.47</v>
      </c>
      <c r="L314" s="632">
        <v>728220.62</v>
      </c>
      <c r="M314" s="632">
        <v>728220.62</v>
      </c>
      <c r="N314" s="633">
        <f t="shared" si="36"/>
        <v>80.8024241624901</v>
      </c>
      <c r="O314" s="632">
        <f>J314+K314-L314</f>
        <v>190745.34999999998</v>
      </c>
      <c r="P314" s="634">
        <f>L314-M314</f>
        <v>0</v>
      </c>
      <c r="R314" s="14"/>
    </row>
    <row r="315" spans="1:18" s="13" customFormat="1" ht="12" customHeight="1">
      <c r="A315" s="968"/>
      <c r="B315" s="1002"/>
      <c r="C315" s="485" t="s">
        <v>281</v>
      </c>
      <c r="D315" s="630" t="s">
        <v>34</v>
      </c>
      <c r="E315" s="630" t="s">
        <v>35</v>
      </c>
      <c r="F315" s="630" t="s">
        <v>375</v>
      </c>
      <c r="G315" s="630" t="s">
        <v>52</v>
      </c>
      <c r="H315" s="940"/>
      <c r="I315" s="631">
        <v>4400</v>
      </c>
      <c r="J315" s="632">
        <v>0</v>
      </c>
      <c r="K315" s="632">
        <v>0</v>
      </c>
      <c r="L315" s="632">
        <v>0</v>
      </c>
      <c r="M315" s="632">
        <v>0</v>
      </c>
      <c r="N315" s="633">
        <f>(J315+K315)/I315*100</f>
        <v>0</v>
      </c>
      <c r="O315" s="632">
        <f>J315+K315-L315</f>
        <v>0</v>
      </c>
      <c r="P315" s="634"/>
      <c r="R315" s="14"/>
    </row>
    <row r="316" spans="1:18" s="13" customFormat="1" ht="12" customHeight="1">
      <c r="A316" s="968"/>
      <c r="B316" s="635" t="s">
        <v>364</v>
      </c>
      <c r="C316" s="581" t="s">
        <v>281</v>
      </c>
      <c r="D316" s="582" t="s">
        <v>34</v>
      </c>
      <c r="E316" s="582" t="s">
        <v>35</v>
      </c>
      <c r="F316" s="582" t="s">
        <v>376</v>
      </c>
      <c r="G316" s="582" t="s">
        <v>302</v>
      </c>
      <c r="H316" s="940"/>
      <c r="I316" s="636">
        <v>150000</v>
      </c>
      <c r="J316" s="604">
        <v>0</v>
      </c>
      <c r="K316" s="604">
        <v>150000</v>
      </c>
      <c r="L316" s="637">
        <v>150000</v>
      </c>
      <c r="M316" s="604">
        <v>150000</v>
      </c>
      <c r="N316" s="638">
        <f t="shared" si="36"/>
        <v>100</v>
      </c>
      <c r="O316" s="604">
        <f t="shared" si="34"/>
        <v>0</v>
      </c>
      <c r="P316" s="616"/>
      <c r="R316" s="14"/>
    </row>
    <row r="317" spans="1:18" s="13" customFormat="1" ht="12.75" customHeight="1">
      <c r="A317" s="968"/>
      <c r="B317" s="1003" t="s">
        <v>377</v>
      </c>
      <c r="C317" s="639" t="s">
        <v>281</v>
      </c>
      <c r="D317" s="640" t="s">
        <v>34</v>
      </c>
      <c r="E317" s="640" t="s">
        <v>35</v>
      </c>
      <c r="F317" s="640" t="s">
        <v>378</v>
      </c>
      <c r="G317" s="640" t="s">
        <v>302</v>
      </c>
      <c r="H317" s="940"/>
      <c r="I317" s="641">
        <v>26000</v>
      </c>
      <c r="J317" s="623">
        <v>0</v>
      </c>
      <c r="K317" s="623">
        <v>26000</v>
      </c>
      <c r="L317" s="642">
        <v>26000</v>
      </c>
      <c r="M317" s="623">
        <v>26000</v>
      </c>
      <c r="N317" s="638">
        <f t="shared" si="36"/>
        <v>100</v>
      </c>
      <c r="O317" s="623">
        <f t="shared" si="34"/>
        <v>0</v>
      </c>
      <c r="P317" s="382"/>
      <c r="R317" s="14"/>
    </row>
    <row r="318" spans="1:18" s="13" customFormat="1" ht="15" customHeight="1" thickBot="1">
      <c r="A318" s="976"/>
      <c r="B318" s="1004"/>
      <c r="C318" s="643" t="s">
        <v>281</v>
      </c>
      <c r="D318" s="644" t="s">
        <v>34</v>
      </c>
      <c r="E318" s="644" t="s">
        <v>35</v>
      </c>
      <c r="F318" s="645" t="s">
        <v>378</v>
      </c>
      <c r="G318" s="644" t="s">
        <v>202</v>
      </c>
      <c r="H318" s="961"/>
      <c r="I318" s="646">
        <v>36400</v>
      </c>
      <c r="J318" s="647">
        <v>0</v>
      </c>
      <c r="K318" s="647">
        <v>36400</v>
      </c>
      <c r="L318" s="648">
        <v>36400</v>
      </c>
      <c r="M318" s="647">
        <v>36400</v>
      </c>
      <c r="N318" s="649">
        <f t="shared" si="36"/>
        <v>100</v>
      </c>
      <c r="O318" s="647">
        <f t="shared" si="34"/>
        <v>0</v>
      </c>
      <c r="P318" s="650"/>
      <c r="R318" s="14"/>
    </row>
    <row r="319" spans="1:18" s="13" customFormat="1" ht="20.25" customHeight="1" thickBot="1">
      <c r="A319" s="930">
        <v>12</v>
      </c>
      <c r="B319" s="921" t="s">
        <v>379</v>
      </c>
      <c r="C319" s="977"/>
      <c r="D319" s="977"/>
      <c r="E319" s="977"/>
      <c r="F319" s="977"/>
      <c r="G319" s="977"/>
      <c r="H319" s="977"/>
      <c r="I319" s="977"/>
      <c r="J319" s="977"/>
      <c r="K319" s="977"/>
      <c r="L319" s="977"/>
      <c r="M319" s="977"/>
      <c r="N319" s="977"/>
      <c r="O319" s="977"/>
      <c r="P319" s="978"/>
      <c r="R319" s="14"/>
    </row>
    <row r="320" spans="1:18" s="655" customFormat="1" ht="13.5" customHeight="1" thickBot="1">
      <c r="A320" s="968"/>
      <c r="B320" s="379" t="s">
        <v>43</v>
      </c>
      <c r="C320" s="651">
        <v>902</v>
      </c>
      <c r="D320" s="652" t="s">
        <v>37</v>
      </c>
      <c r="E320" s="652" t="s">
        <v>241</v>
      </c>
      <c r="F320" s="653" t="s">
        <v>380</v>
      </c>
      <c r="G320" s="654" t="s">
        <v>21</v>
      </c>
      <c r="H320" s="924">
        <v>1717441.72</v>
      </c>
      <c r="I320" s="19">
        <f>SUM(I321:I323)</f>
        <v>1717441.72</v>
      </c>
      <c r="J320" s="20">
        <f>SUM(J321:J323)</f>
        <v>264.37</v>
      </c>
      <c r="K320" s="20">
        <f>SUM(K321:K323)</f>
        <v>1300534.32</v>
      </c>
      <c r="L320" s="21">
        <f>SUM(L321:L323)</f>
        <v>1300798.6900000002</v>
      </c>
      <c r="M320" s="20">
        <f>SUM(M321:M323)</f>
        <v>1300798.6900000002</v>
      </c>
      <c r="N320" s="20">
        <f t="shared" si="36"/>
        <v>75.74048509780002</v>
      </c>
      <c r="O320" s="20">
        <f t="shared" si="34"/>
        <v>0</v>
      </c>
      <c r="P320" s="979" t="s">
        <v>381</v>
      </c>
      <c r="R320" s="14">
        <f>J320-O320</f>
        <v>264.37</v>
      </c>
    </row>
    <row r="321" spans="1:18" s="655" customFormat="1" ht="22.5">
      <c r="A321" s="968"/>
      <c r="B321" s="656" t="s">
        <v>382</v>
      </c>
      <c r="C321" s="618">
        <v>902</v>
      </c>
      <c r="D321" s="619" t="s">
        <v>37</v>
      </c>
      <c r="E321" s="619" t="s">
        <v>241</v>
      </c>
      <c r="F321" s="619" t="s">
        <v>383</v>
      </c>
      <c r="G321" s="619" t="s">
        <v>128</v>
      </c>
      <c r="H321" s="925"/>
      <c r="I321" s="620">
        <v>1717171.72</v>
      </c>
      <c r="J321" s="602">
        <v>0</v>
      </c>
      <c r="K321" s="602">
        <v>1300534.32</v>
      </c>
      <c r="L321" s="603">
        <v>1300534.32</v>
      </c>
      <c r="M321" s="602">
        <v>1300534.32</v>
      </c>
      <c r="N321" s="657">
        <f t="shared" si="36"/>
        <v>75.73699851055083</v>
      </c>
      <c r="O321" s="602">
        <f t="shared" si="34"/>
        <v>0</v>
      </c>
      <c r="P321" s="980"/>
      <c r="R321" s="658"/>
    </row>
    <row r="322" spans="1:18" s="655" customFormat="1" ht="12.75" customHeight="1" hidden="1">
      <c r="A322" s="968"/>
      <c r="B322" s="562" t="s">
        <v>384</v>
      </c>
      <c r="C322" s="485">
        <v>902</v>
      </c>
      <c r="D322" s="630" t="s">
        <v>37</v>
      </c>
      <c r="E322" s="630" t="s">
        <v>241</v>
      </c>
      <c r="F322" s="630" t="s">
        <v>385</v>
      </c>
      <c r="G322" s="630" t="s">
        <v>128</v>
      </c>
      <c r="H322" s="925"/>
      <c r="I322" s="631">
        <v>0</v>
      </c>
      <c r="J322" s="632">
        <v>0</v>
      </c>
      <c r="K322" s="632">
        <v>0</v>
      </c>
      <c r="L322" s="632">
        <v>0</v>
      </c>
      <c r="M322" s="632">
        <v>0</v>
      </c>
      <c r="N322" s="633" t="e">
        <f t="shared" si="36"/>
        <v>#DIV/0!</v>
      </c>
      <c r="O322" s="632">
        <f>J322+K322-L322</f>
        <v>0</v>
      </c>
      <c r="P322" s="980"/>
      <c r="R322" s="658"/>
    </row>
    <row r="323" spans="1:18" s="655" customFormat="1" ht="13.5" customHeight="1" thickBot="1">
      <c r="A323" s="976"/>
      <c r="B323" s="659" t="s">
        <v>386</v>
      </c>
      <c r="C323" s="660">
        <v>902</v>
      </c>
      <c r="D323" s="661" t="s">
        <v>37</v>
      </c>
      <c r="E323" s="661">
        <v>12</v>
      </c>
      <c r="F323" s="661" t="s">
        <v>387</v>
      </c>
      <c r="G323" s="661" t="s">
        <v>128</v>
      </c>
      <c r="H323" s="926"/>
      <c r="I323" s="662">
        <v>270</v>
      </c>
      <c r="J323" s="632">
        <v>264.37</v>
      </c>
      <c r="K323" s="663">
        <v>0</v>
      </c>
      <c r="L323" s="663">
        <v>264.37</v>
      </c>
      <c r="M323" s="663">
        <v>264.37</v>
      </c>
      <c r="N323" s="633">
        <f t="shared" si="36"/>
        <v>97.91481481481482</v>
      </c>
      <c r="O323" s="632">
        <f>J323+K323-L323</f>
        <v>0</v>
      </c>
      <c r="P323" s="981"/>
      <c r="R323" s="658"/>
    </row>
    <row r="324" spans="1:18" s="655" customFormat="1" ht="13.5" thickBot="1">
      <c r="A324" s="931">
        <v>13</v>
      </c>
      <c r="B324" s="921" t="s">
        <v>388</v>
      </c>
      <c r="C324" s="977"/>
      <c r="D324" s="977"/>
      <c r="E324" s="977"/>
      <c r="F324" s="977"/>
      <c r="G324" s="977"/>
      <c r="H324" s="977"/>
      <c r="I324" s="977"/>
      <c r="J324" s="977"/>
      <c r="K324" s="977"/>
      <c r="L324" s="977"/>
      <c r="M324" s="977"/>
      <c r="N324" s="977"/>
      <c r="O324" s="977"/>
      <c r="P324" s="978"/>
      <c r="R324" s="658"/>
    </row>
    <row r="325" spans="1:18" s="655" customFormat="1" ht="13.5" thickBot="1">
      <c r="A325" s="968"/>
      <c r="B325" s="379" t="s">
        <v>43</v>
      </c>
      <c r="C325" s="664" t="s">
        <v>21</v>
      </c>
      <c r="D325" s="664" t="s">
        <v>26</v>
      </c>
      <c r="E325" s="664" t="s">
        <v>26</v>
      </c>
      <c r="F325" s="664" t="s">
        <v>389</v>
      </c>
      <c r="G325" s="664" t="s">
        <v>21</v>
      </c>
      <c r="H325" s="18">
        <f aca="true" t="shared" si="37" ref="H325:M325">SUM(H326:H340)</f>
        <v>987954.76</v>
      </c>
      <c r="I325" s="19">
        <f t="shared" si="37"/>
        <v>987954.76</v>
      </c>
      <c r="J325" s="20">
        <f t="shared" si="37"/>
        <v>261364</v>
      </c>
      <c r="K325" s="20">
        <f t="shared" si="37"/>
        <v>707700</v>
      </c>
      <c r="L325" s="21">
        <f t="shared" si="37"/>
        <v>969064</v>
      </c>
      <c r="M325" s="20">
        <f t="shared" si="37"/>
        <v>969064</v>
      </c>
      <c r="N325" s="20">
        <f aca="true" t="shared" si="38" ref="N325:N340">(J325+K325)/I325*100</f>
        <v>98.08789220267535</v>
      </c>
      <c r="O325" s="20">
        <f>J325+K325-M325</f>
        <v>0</v>
      </c>
      <c r="P325" s="665"/>
      <c r="R325" s="14">
        <f>J325-O325</f>
        <v>261364</v>
      </c>
    </row>
    <row r="326" spans="1:18" s="655" customFormat="1" ht="12" thickBot="1">
      <c r="A326" s="968"/>
      <c r="B326" s="956" t="s">
        <v>390</v>
      </c>
      <c r="C326" s="666">
        <v>901</v>
      </c>
      <c r="D326" s="667" t="s">
        <v>23</v>
      </c>
      <c r="E326" s="667" t="s">
        <v>22</v>
      </c>
      <c r="F326" s="667" t="s">
        <v>391</v>
      </c>
      <c r="G326" s="667" t="s">
        <v>28</v>
      </c>
      <c r="H326" s="668">
        <v>5200</v>
      </c>
      <c r="I326" s="669">
        <v>5200</v>
      </c>
      <c r="J326" s="670">
        <v>0</v>
      </c>
      <c r="K326" s="670">
        <v>5200</v>
      </c>
      <c r="L326" s="671">
        <v>5200</v>
      </c>
      <c r="M326" s="670">
        <v>5200</v>
      </c>
      <c r="N326" s="672">
        <f>(J326+K326)/I326*100</f>
        <v>100</v>
      </c>
      <c r="O326" s="670">
        <f>J326+K326-M326</f>
        <v>0</v>
      </c>
      <c r="P326" s="665"/>
      <c r="R326" s="14"/>
    </row>
    <row r="327" spans="1:18" s="655" customFormat="1" ht="12.75" thickBot="1" thickTop="1">
      <c r="A327" s="968"/>
      <c r="B327" s="947"/>
      <c r="C327" s="673">
        <v>902</v>
      </c>
      <c r="D327" s="674" t="s">
        <v>23</v>
      </c>
      <c r="E327" s="674" t="s">
        <v>22</v>
      </c>
      <c r="F327" s="674" t="s">
        <v>391</v>
      </c>
      <c r="G327" s="674" t="s">
        <v>28</v>
      </c>
      <c r="H327" s="668">
        <v>3500</v>
      </c>
      <c r="I327" s="669">
        <v>3500</v>
      </c>
      <c r="J327" s="670">
        <v>0</v>
      </c>
      <c r="K327" s="670">
        <v>3500</v>
      </c>
      <c r="L327" s="671">
        <v>3500</v>
      </c>
      <c r="M327" s="670">
        <v>3500</v>
      </c>
      <c r="N327" s="672">
        <f t="shared" si="38"/>
        <v>100</v>
      </c>
      <c r="O327" s="621">
        <f aca="true" t="shared" si="39" ref="O327:O340">J327+K327-M327</f>
        <v>0</v>
      </c>
      <c r="P327" s="665"/>
      <c r="R327" s="14"/>
    </row>
    <row r="328" spans="1:18" s="655" customFormat="1" ht="10.5" customHeight="1" thickBot="1" thickTop="1">
      <c r="A328" s="968"/>
      <c r="B328" s="947"/>
      <c r="C328" s="673">
        <v>903</v>
      </c>
      <c r="D328" s="674" t="s">
        <v>23</v>
      </c>
      <c r="E328" s="674" t="s">
        <v>22</v>
      </c>
      <c r="F328" s="674" t="s">
        <v>391</v>
      </c>
      <c r="G328" s="674" t="s">
        <v>28</v>
      </c>
      <c r="H328" s="668">
        <v>1500</v>
      </c>
      <c r="I328" s="669">
        <v>1500</v>
      </c>
      <c r="J328" s="670">
        <v>0</v>
      </c>
      <c r="K328" s="670">
        <v>1500</v>
      </c>
      <c r="L328" s="671">
        <v>1500</v>
      </c>
      <c r="M328" s="670">
        <v>1500</v>
      </c>
      <c r="N328" s="672">
        <f t="shared" si="38"/>
        <v>100</v>
      </c>
      <c r="O328" s="670">
        <f t="shared" si="39"/>
        <v>0</v>
      </c>
      <c r="P328" s="665"/>
      <c r="R328" s="14"/>
    </row>
    <row r="329" spans="1:18" s="655" customFormat="1" ht="10.5" customHeight="1" thickBot="1" thickTop="1">
      <c r="A329" s="968"/>
      <c r="B329" s="947"/>
      <c r="C329" s="673">
        <v>904</v>
      </c>
      <c r="D329" s="674" t="s">
        <v>23</v>
      </c>
      <c r="E329" s="674" t="s">
        <v>22</v>
      </c>
      <c r="F329" s="674" t="s">
        <v>391</v>
      </c>
      <c r="G329" s="674" t="s">
        <v>28</v>
      </c>
      <c r="H329" s="675">
        <v>15400</v>
      </c>
      <c r="I329" s="676">
        <v>15400</v>
      </c>
      <c r="J329" s="677">
        <v>0</v>
      </c>
      <c r="K329" s="677">
        <v>15400</v>
      </c>
      <c r="L329" s="678">
        <v>15400</v>
      </c>
      <c r="M329" s="677">
        <v>15400</v>
      </c>
      <c r="N329" s="672">
        <f t="shared" si="38"/>
        <v>100</v>
      </c>
      <c r="O329" s="677">
        <f t="shared" si="39"/>
        <v>0</v>
      </c>
      <c r="P329" s="665"/>
      <c r="R329" s="14"/>
    </row>
    <row r="330" spans="1:18" s="655" customFormat="1" ht="10.5" customHeight="1" thickBot="1" thickTop="1">
      <c r="A330" s="968"/>
      <c r="B330" s="947"/>
      <c r="C330" s="673">
        <v>905</v>
      </c>
      <c r="D330" s="674" t="s">
        <v>33</v>
      </c>
      <c r="E330" s="674" t="s">
        <v>33</v>
      </c>
      <c r="F330" s="674" t="s">
        <v>391</v>
      </c>
      <c r="G330" s="674" t="s">
        <v>28</v>
      </c>
      <c r="H330" s="675">
        <v>24000</v>
      </c>
      <c r="I330" s="676">
        <v>24000</v>
      </c>
      <c r="J330" s="677">
        <v>0</v>
      </c>
      <c r="K330" s="677">
        <v>24000</v>
      </c>
      <c r="L330" s="678">
        <v>24000</v>
      </c>
      <c r="M330" s="677">
        <v>24000</v>
      </c>
      <c r="N330" s="672">
        <f t="shared" si="38"/>
        <v>100</v>
      </c>
      <c r="O330" s="677">
        <f t="shared" si="39"/>
        <v>0</v>
      </c>
      <c r="P330" s="665"/>
      <c r="R330" s="14"/>
    </row>
    <row r="331" spans="1:18" s="655" customFormat="1" ht="10.5" customHeight="1" thickTop="1">
      <c r="A331" s="968"/>
      <c r="B331" s="947"/>
      <c r="C331" s="618" t="s">
        <v>281</v>
      </c>
      <c r="D331" s="619" t="s">
        <v>34</v>
      </c>
      <c r="E331" s="619" t="s">
        <v>35</v>
      </c>
      <c r="F331" s="619" t="s">
        <v>392</v>
      </c>
      <c r="G331" s="619" t="s">
        <v>28</v>
      </c>
      <c r="H331" s="982">
        <v>756590.76</v>
      </c>
      <c r="I331" s="620">
        <v>27000</v>
      </c>
      <c r="J331" s="621">
        <v>27000</v>
      </c>
      <c r="K331" s="621">
        <v>0</v>
      </c>
      <c r="L331" s="622">
        <v>27000</v>
      </c>
      <c r="M331" s="621">
        <v>27000</v>
      </c>
      <c r="N331" s="617">
        <f t="shared" si="38"/>
        <v>100</v>
      </c>
      <c r="O331" s="621">
        <f t="shared" si="39"/>
        <v>0</v>
      </c>
      <c r="P331" s="382"/>
      <c r="R331" s="658"/>
    </row>
    <row r="332" spans="1:18" s="655" customFormat="1" ht="10.5" customHeight="1">
      <c r="A332" s="968"/>
      <c r="B332" s="947"/>
      <c r="C332" s="679">
        <v>906</v>
      </c>
      <c r="D332" s="619" t="s">
        <v>34</v>
      </c>
      <c r="E332" s="619" t="s">
        <v>35</v>
      </c>
      <c r="F332" s="619" t="s">
        <v>391</v>
      </c>
      <c r="G332" s="619" t="s">
        <v>28</v>
      </c>
      <c r="H332" s="982"/>
      <c r="I332" s="601">
        <v>1500</v>
      </c>
      <c r="J332" s="602">
        <v>0</v>
      </c>
      <c r="K332" s="602">
        <v>0</v>
      </c>
      <c r="L332" s="603">
        <v>0</v>
      </c>
      <c r="M332" s="602">
        <v>0</v>
      </c>
      <c r="N332" s="680">
        <f t="shared" si="38"/>
        <v>0</v>
      </c>
      <c r="O332" s="602">
        <f t="shared" si="39"/>
        <v>0</v>
      </c>
      <c r="P332" s="373"/>
      <c r="R332" s="658"/>
    </row>
    <row r="333" spans="1:18" s="655" customFormat="1" ht="10.5" customHeight="1">
      <c r="A333" s="968"/>
      <c r="B333" s="947"/>
      <c r="C333" s="679">
        <v>906</v>
      </c>
      <c r="D333" s="619" t="s">
        <v>34</v>
      </c>
      <c r="E333" s="619" t="s">
        <v>35</v>
      </c>
      <c r="F333" s="619" t="s">
        <v>391</v>
      </c>
      <c r="G333" s="619" t="s">
        <v>202</v>
      </c>
      <c r="H333" s="982"/>
      <c r="I333" s="601">
        <v>571890.76</v>
      </c>
      <c r="J333" s="602">
        <v>0</v>
      </c>
      <c r="K333" s="602">
        <v>554500</v>
      </c>
      <c r="L333" s="603">
        <v>554500</v>
      </c>
      <c r="M333" s="602">
        <v>554500</v>
      </c>
      <c r="N333" s="680">
        <f t="shared" si="38"/>
        <v>96.95907659008164</v>
      </c>
      <c r="O333" s="602">
        <f t="shared" si="39"/>
        <v>0</v>
      </c>
      <c r="P333" s="368"/>
      <c r="R333" s="658"/>
    </row>
    <row r="334" spans="1:18" s="655" customFormat="1" ht="10.5" customHeight="1">
      <c r="A334" s="968"/>
      <c r="B334" s="947"/>
      <c r="C334" s="679">
        <v>906</v>
      </c>
      <c r="D334" s="619" t="s">
        <v>34</v>
      </c>
      <c r="E334" s="619" t="s">
        <v>35</v>
      </c>
      <c r="F334" s="619" t="s">
        <v>391</v>
      </c>
      <c r="G334" s="619" t="s">
        <v>204</v>
      </c>
      <c r="H334" s="982"/>
      <c r="I334" s="601">
        <v>22500</v>
      </c>
      <c r="J334" s="602">
        <v>0</v>
      </c>
      <c r="K334" s="602">
        <v>22500</v>
      </c>
      <c r="L334" s="603">
        <v>22500</v>
      </c>
      <c r="M334" s="602">
        <v>22500</v>
      </c>
      <c r="N334" s="680">
        <f t="shared" si="38"/>
        <v>100</v>
      </c>
      <c r="O334" s="602">
        <f t="shared" si="39"/>
        <v>0</v>
      </c>
      <c r="P334" s="369"/>
      <c r="R334" s="658"/>
    </row>
    <row r="335" spans="1:18" s="655" customFormat="1" ht="10.5" customHeight="1" thickBot="1">
      <c r="A335" s="968"/>
      <c r="B335" s="947"/>
      <c r="C335" s="666">
        <v>906</v>
      </c>
      <c r="D335" s="667" t="s">
        <v>34</v>
      </c>
      <c r="E335" s="667" t="s">
        <v>35</v>
      </c>
      <c r="F335" s="667" t="s">
        <v>392</v>
      </c>
      <c r="G335" s="667" t="s">
        <v>202</v>
      </c>
      <c r="H335" s="983"/>
      <c r="I335" s="681">
        <v>133700</v>
      </c>
      <c r="J335" s="682">
        <v>133700</v>
      </c>
      <c r="K335" s="682">
        <v>0</v>
      </c>
      <c r="L335" s="683">
        <v>133700</v>
      </c>
      <c r="M335" s="682">
        <v>133700</v>
      </c>
      <c r="N335" s="672">
        <f t="shared" si="38"/>
        <v>100</v>
      </c>
      <c r="O335" s="682">
        <f t="shared" si="39"/>
        <v>0</v>
      </c>
      <c r="P335" s="684"/>
      <c r="R335" s="658"/>
    </row>
    <row r="336" spans="1:18" s="655" customFormat="1" ht="10.5" customHeight="1" thickTop="1">
      <c r="A336" s="968"/>
      <c r="B336" s="947"/>
      <c r="C336" s="685">
        <v>907</v>
      </c>
      <c r="D336" s="686" t="s">
        <v>34</v>
      </c>
      <c r="E336" s="686" t="s">
        <v>35</v>
      </c>
      <c r="F336" s="687" t="s">
        <v>392</v>
      </c>
      <c r="G336" s="686" t="s">
        <v>202</v>
      </c>
      <c r="H336" s="984">
        <v>181764</v>
      </c>
      <c r="I336" s="688">
        <v>70304</v>
      </c>
      <c r="J336" s="689">
        <v>70304</v>
      </c>
      <c r="K336" s="689">
        <v>0</v>
      </c>
      <c r="L336" s="690">
        <v>70304</v>
      </c>
      <c r="M336" s="689">
        <v>70304</v>
      </c>
      <c r="N336" s="617">
        <f t="shared" si="38"/>
        <v>100</v>
      </c>
      <c r="O336" s="621">
        <f t="shared" si="39"/>
        <v>0</v>
      </c>
      <c r="P336" s="691"/>
      <c r="R336" s="658"/>
    </row>
    <row r="337" spans="1:18" s="655" customFormat="1" ht="10.5" customHeight="1">
      <c r="A337" s="968"/>
      <c r="B337" s="947"/>
      <c r="C337" s="584">
        <v>907</v>
      </c>
      <c r="D337" s="585" t="s">
        <v>36</v>
      </c>
      <c r="E337" s="585" t="s">
        <v>37</v>
      </c>
      <c r="F337" s="585" t="s">
        <v>393</v>
      </c>
      <c r="G337" s="585" t="s">
        <v>204</v>
      </c>
      <c r="H337" s="982"/>
      <c r="I337" s="601">
        <v>30360</v>
      </c>
      <c r="J337" s="689">
        <v>30360</v>
      </c>
      <c r="K337" s="689">
        <v>0</v>
      </c>
      <c r="L337" s="690">
        <v>30360</v>
      </c>
      <c r="M337" s="689">
        <v>30360</v>
      </c>
      <c r="N337" s="680">
        <f t="shared" si="38"/>
        <v>100</v>
      </c>
      <c r="O337" s="602">
        <f t="shared" si="39"/>
        <v>0</v>
      </c>
      <c r="P337" s="692" t="s">
        <v>394</v>
      </c>
      <c r="R337" s="658"/>
    </row>
    <row r="338" spans="1:18" s="655" customFormat="1" ht="10.5" customHeight="1">
      <c r="A338" s="968"/>
      <c r="B338" s="947"/>
      <c r="C338" s="584">
        <v>907</v>
      </c>
      <c r="D338" s="585" t="s">
        <v>36</v>
      </c>
      <c r="E338" s="585" t="s">
        <v>37</v>
      </c>
      <c r="F338" s="619" t="s">
        <v>391</v>
      </c>
      <c r="G338" s="619" t="s">
        <v>28</v>
      </c>
      <c r="H338" s="982"/>
      <c r="I338" s="601">
        <v>1500</v>
      </c>
      <c r="J338" s="689">
        <v>0</v>
      </c>
      <c r="K338" s="689">
        <v>1500</v>
      </c>
      <c r="L338" s="690">
        <v>1500</v>
      </c>
      <c r="M338" s="689">
        <v>1500</v>
      </c>
      <c r="N338" s="680">
        <f t="shared" si="38"/>
        <v>100</v>
      </c>
      <c r="O338" s="602">
        <f t="shared" si="39"/>
        <v>0</v>
      </c>
      <c r="P338" s="986"/>
      <c r="R338" s="658"/>
    </row>
    <row r="339" spans="1:18" s="655" customFormat="1" ht="10.5" customHeight="1">
      <c r="A339" s="968"/>
      <c r="B339" s="947"/>
      <c r="C339" s="584">
        <v>907</v>
      </c>
      <c r="D339" s="619" t="s">
        <v>34</v>
      </c>
      <c r="E339" s="619" t="s">
        <v>35</v>
      </c>
      <c r="F339" s="619" t="s">
        <v>391</v>
      </c>
      <c r="G339" s="619" t="s">
        <v>202</v>
      </c>
      <c r="H339" s="982"/>
      <c r="I339" s="601">
        <v>23200</v>
      </c>
      <c r="J339" s="689">
        <v>0</v>
      </c>
      <c r="K339" s="689">
        <v>23200</v>
      </c>
      <c r="L339" s="690">
        <v>23200</v>
      </c>
      <c r="M339" s="689">
        <v>23200</v>
      </c>
      <c r="N339" s="680">
        <f t="shared" si="38"/>
        <v>100</v>
      </c>
      <c r="O339" s="602">
        <f t="shared" si="39"/>
        <v>0</v>
      </c>
      <c r="P339" s="987"/>
      <c r="R339" s="658"/>
    </row>
    <row r="340" spans="1:18" s="655" customFormat="1" ht="10.5" customHeight="1" thickBot="1">
      <c r="A340" s="976"/>
      <c r="B340" s="957"/>
      <c r="C340" s="693">
        <v>907</v>
      </c>
      <c r="D340" s="694" t="s">
        <v>34</v>
      </c>
      <c r="E340" s="694" t="s">
        <v>35</v>
      </c>
      <c r="F340" s="694" t="s">
        <v>391</v>
      </c>
      <c r="G340" s="694" t="s">
        <v>204</v>
      </c>
      <c r="H340" s="985"/>
      <c r="I340" s="646">
        <v>56400</v>
      </c>
      <c r="J340" s="647">
        <v>0</v>
      </c>
      <c r="K340" s="647">
        <v>56400</v>
      </c>
      <c r="L340" s="648">
        <v>56400</v>
      </c>
      <c r="M340" s="647">
        <v>56400</v>
      </c>
      <c r="N340" s="695">
        <f t="shared" si="38"/>
        <v>100</v>
      </c>
      <c r="O340" s="696">
        <f t="shared" si="39"/>
        <v>0</v>
      </c>
      <c r="P340" s="988"/>
      <c r="R340" s="658"/>
    </row>
    <row r="341" spans="1:18" s="655" customFormat="1" ht="13.5" thickBot="1">
      <c r="A341" s="930">
        <v>14</v>
      </c>
      <c r="B341" s="921" t="s">
        <v>395</v>
      </c>
      <c r="C341" s="922"/>
      <c r="D341" s="922"/>
      <c r="E341" s="922"/>
      <c r="F341" s="922"/>
      <c r="G341" s="922"/>
      <c r="H341" s="922"/>
      <c r="I341" s="922"/>
      <c r="J341" s="922"/>
      <c r="K341" s="922"/>
      <c r="L341" s="922"/>
      <c r="M341" s="922"/>
      <c r="N341" s="922"/>
      <c r="O341" s="922"/>
      <c r="P341" s="923"/>
      <c r="R341" s="658"/>
    </row>
    <row r="342" spans="1:18" s="655" customFormat="1" ht="13.5" thickBot="1">
      <c r="A342" s="968"/>
      <c r="B342" s="394" t="s">
        <v>43</v>
      </c>
      <c r="C342" s="697">
        <v>907</v>
      </c>
      <c r="D342" s="698" t="s">
        <v>26</v>
      </c>
      <c r="E342" s="698" t="s">
        <v>26</v>
      </c>
      <c r="F342" s="699" t="s">
        <v>396</v>
      </c>
      <c r="G342" s="699" t="s">
        <v>21</v>
      </c>
      <c r="H342" s="18">
        <f aca="true" t="shared" si="40" ref="H342:M342">H344+H367+H376+H381+H386</f>
        <v>159846347.38</v>
      </c>
      <c r="I342" s="19">
        <f t="shared" si="40"/>
        <v>159846347.38</v>
      </c>
      <c r="J342" s="20">
        <f t="shared" si="40"/>
        <v>38678626.31</v>
      </c>
      <c r="K342" s="20">
        <f t="shared" si="40"/>
        <v>129224858.28</v>
      </c>
      <c r="L342" s="21">
        <f t="shared" si="40"/>
        <v>159457899.38</v>
      </c>
      <c r="M342" s="20">
        <f t="shared" si="40"/>
        <v>159457899.38</v>
      </c>
      <c r="N342" s="20">
        <v>100</v>
      </c>
      <c r="O342" s="20">
        <f>O344+O367+O376+O381+O386</f>
        <v>8445585.210000006</v>
      </c>
      <c r="P342" s="397"/>
      <c r="R342" s="14">
        <v>40794916.57</v>
      </c>
    </row>
    <row r="343" spans="1:18" s="655" customFormat="1" ht="12.75">
      <c r="A343" s="968"/>
      <c r="B343" s="548"/>
      <c r="C343" s="969" t="s">
        <v>397</v>
      </c>
      <c r="D343" s="970"/>
      <c r="E343" s="970"/>
      <c r="F343" s="970"/>
      <c r="G343" s="970"/>
      <c r="H343" s="970"/>
      <c r="I343" s="971"/>
      <c r="J343" s="971"/>
      <c r="K343" s="971"/>
      <c r="L343" s="971"/>
      <c r="M343" s="971"/>
      <c r="N343" s="971"/>
      <c r="O343" s="971"/>
      <c r="P343" s="972"/>
      <c r="R343" s="658"/>
    </row>
    <row r="344" spans="1:18" s="655" customFormat="1" ht="12">
      <c r="A344" s="968"/>
      <c r="B344" s="274" t="s">
        <v>123</v>
      </c>
      <c r="C344" s="700">
        <v>907</v>
      </c>
      <c r="D344" s="701" t="s">
        <v>26</v>
      </c>
      <c r="E344" s="701" t="s">
        <v>26</v>
      </c>
      <c r="F344" s="701" t="s">
        <v>398</v>
      </c>
      <c r="G344" s="701" t="s">
        <v>21</v>
      </c>
      <c r="H344" s="973">
        <v>75678481.82</v>
      </c>
      <c r="I344" s="702">
        <f>I345+I352+I360</f>
        <v>75678481.82</v>
      </c>
      <c r="J344" s="703">
        <f>J345+J352+J360</f>
        <v>19502403.57</v>
      </c>
      <c r="K344" s="703">
        <f>K345+K352+K360</f>
        <v>60033446.870000005</v>
      </c>
      <c r="L344" s="704">
        <f>L345+L352+L360</f>
        <v>75500090.80000001</v>
      </c>
      <c r="M344" s="703">
        <f>M345+M352+M360</f>
        <v>75500090.80000001</v>
      </c>
      <c r="N344" s="617">
        <v>100</v>
      </c>
      <c r="O344" s="703">
        <f>O345+O352+O360</f>
        <v>4035759.64</v>
      </c>
      <c r="P344" s="705"/>
      <c r="R344" s="658"/>
    </row>
    <row r="345" spans="1:18" s="655" customFormat="1" ht="26.25" customHeight="1">
      <c r="A345" s="968"/>
      <c r="B345" s="569" t="s">
        <v>399</v>
      </c>
      <c r="C345" s="611">
        <v>907</v>
      </c>
      <c r="D345" s="592" t="s">
        <v>36</v>
      </c>
      <c r="E345" s="592" t="s">
        <v>23</v>
      </c>
      <c r="F345" s="592" t="s">
        <v>400</v>
      </c>
      <c r="G345" s="592" t="s">
        <v>21</v>
      </c>
      <c r="H345" s="974"/>
      <c r="I345" s="702">
        <f>SUM(I346:I351)</f>
        <v>40849181.559999995</v>
      </c>
      <c r="J345" s="706">
        <f>SUM(J346:J351)</f>
        <v>8678873.19</v>
      </c>
      <c r="K345" s="706">
        <f>SUM(K346:K351)</f>
        <v>34044281.9</v>
      </c>
      <c r="L345" s="704">
        <f>SUM(L346:L351)</f>
        <v>40800919.89</v>
      </c>
      <c r="M345" s="706">
        <f>SUM(M346:M351)</f>
        <v>40800919.89</v>
      </c>
      <c r="N345" s="707">
        <v>100</v>
      </c>
      <c r="O345" s="706">
        <f>SUM(O346:O351)</f>
        <v>1922235.2000000011</v>
      </c>
      <c r="P345" s="705"/>
      <c r="R345" s="658"/>
    </row>
    <row r="346" spans="1:18" s="655" customFormat="1" ht="18.75" customHeight="1">
      <c r="A346" s="968"/>
      <c r="B346" s="956" t="s">
        <v>132</v>
      </c>
      <c r="C346" s="581">
        <v>907</v>
      </c>
      <c r="D346" s="708" t="s">
        <v>36</v>
      </c>
      <c r="E346" s="708" t="s">
        <v>23</v>
      </c>
      <c r="F346" s="708" t="s">
        <v>401</v>
      </c>
      <c r="G346" s="708" t="s">
        <v>204</v>
      </c>
      <c r="H346" s="974"/>
      <c r="I346" s="709">
        <v>8421131.9</v>
      </c>
      <c r="J346" s="604">
        <v>8455562.92</v>
      </c>
      <c r="K346" s="604">
        <v>0</v>
      </c>
      <c r="L346" s="637">
        <v>8420742.98</v>
      </c>
      <c r="M346" s="604">
        <v>8420742.98</v>
      </c>
      <c r="N346" s="707">
        <v>100</v>
      </c>
      <c r="O346" s="604">
        <f aca="true" t="shared" si="41" ref="O346:O365">J346+K346-M346</f>
        <v>34819.93999999948</v>
      </c>
      <c r="P346" s="705" t="s">
        <v>402</v>
      </c>
      <c r="R346" s="658"/>
    </row>
    <row r="347" spans="1:18" s="655" customFormat="1" ht="21" customHeight="1">
      <c r="A347" s="968"/>
      <c r="B347" s="948"/>
      <c r="C347" s="581">
        <v>907</v>
      </c>
      <c r="D347" s="708" t="s">
        <v>36</v>
      </c>
      <c r="E347" s="708" t="s">
        <v>23</v>
      </c>
      <c r="F347" s="708" t="s">
        <v>403</v>
      </c>
      <c r="G347" s="708" t="s">
        <v>204</v>
      </c>
      <c r="H347" s="974"/>
      <c r="I347" s="709">
        <v>223310.27</v>
      </c>
      <c r="J347" s="604">
        <v>223310.27</v>
      </c>
      <c r="K347" s="604">
        <v>0</v>
      </c>
      <c r="L347" s="637">
        <v>223310.27</v>
      </c>
      <c r="M347" s="604">
        <v>223310.27</v>
      </c>
      <c r="N347" s="710">
        <f>(J347+K347)/I347*100</f>
        <v>100</v>
      </c>
      <c r="O347" s="711">
        <f>J347+K347-M347</f>
        <v>0</v>
      </c>
      <c r="P347" s="705"/>
      <c r="R347" s="658"/>
    </row>
    <row r="348" spans="1:18" s="655" customFormat="1" ht="12">
      <c r="A348" s="968"/>
      <c r="B348" s="569" t="s">
        <v>404</v>
      </c>
      <c r="C348" s="581">
        <v>907</v>
      </c>
      <c r="D348" s="708" t="s">
        <v>36</v>
      </c>
      <c r="E348" s="708" t="s">
        <v>23</v>
      </c>
      <c r="F348" s="708" t="s">
        <v>405</v>
      </c>
      <c r="G348" s="708" t="s">
        <v>204</v>
      </c>
      <c r="H348" s="974"/>
      <c r="I348" s="709">
        <v>740261</v>
      </c>
      <c r="J348" s="604">
        <v>0</v>
      </c>
      <c r="K348" s="604">
        <v>740261</v>
      </c>
      <c r="L348" s="637">
        <v>740261</v>
      </c>
      <c r="M348" s="604">
        <v>740261</v>
      </c>
      <c r="N348" s="707">
        <f>(J348+K348)/I348*100</f>
        <v>100</v>
      </c>
      <c r="O348" s="604">
        <f>J348+K348-M348</f>
        <v>0</v>
      </c>
      <c r="P348" s="705"/>
      <c r="R348" s="658"/>
    </row>
    <row r="349" spans="1:18" s="655" customFormat="1" ht="12">
      <c r="A349" s="968"/>
      <c r="B349" s="569" t="s">
        <v>325</v>
      </c>
      <c r="C349" s="581">
        <v>907</v>
      </c>
      <c r="D349" s="708" t="s">
        <v>36</v>
      </c>
      <c r="E349" s="708" t="s">
        <v>23</v>
      </c>
      <c r="F349" s="708" t="s">
        <v>406</v>
      </c>
      <c r="G349" s="708" t="s">
        <v>204</v>
      </c>
      <c r="H349" s="974"/>
      <c r="I349" s="709">
        <v>77450</v>
      </c>
      <c r="J349" s="604">
        <v>0</v>
      </c>
      <c r="K349" s="604">
        <v>77449</v>
      </c>
      <c r="L349" s="637">
        <v>77449</v>
      </c>
      <c r="M349" s="604">
        <v>77449</v>
      </c>
      <c r="N349" s="707">
        <f>(J349+K349)/I349*100</f>
        <v>99.99870884441575</v>
      </c>
      <c r="O349" s="604">
        <f t="shared" si="41"/>
        <v>0</v>
      </c>
      <c r="P349" s="705"/>
      <c r="R349" s="658"/>
    </row>
    <row r="350" spans="1:18" s="655" customFormat="1" ht="14.25" customHeight="1">
      <c r="A350" s="968"/>
      <c r="B350" s="956" t="s">
        <v>407</v>
      </c>
      <c r="C350" s="598" t="s">
        <v>114</v>
      </c>
      <c r="D350" s="598" t="s">
        <v>36</v>
      </c>
      <c r="E350" s="598" t="s">
        <v>23</v>
      </c>
      <c r="F350" s="712" t="s">
        <v>408</v>
      </c>
      <c r="G350" s="598" t="s">
        <v>204</v>
      </c>
      <c r="H350" s="974"/>
      <c r="I350" s="713">
        <v>29493148.56</v>
      </c>
      <c r="J350" s="714">
        <v>0</v>
      </c>
      <c r="K350" s="714">
        <v>31332692.07</v>
      </c>
      <c r="L350" s="603">
        <v>29445276.81</v>
      </c>
      <c r="M350" s="714">
        <v>29445276.81</v>
      </c>
      <c r="N350" s="617">
        <v>100</v>
      </c>
      <c r="O350" s="714">
        <f t="shared" si="41"/>
        <v>1887415.2600000016</v>
      </c>
      <c r="P350" s="561"/>
      <c r="R350" s="658"/>
    </row>
    <row r="351" spans="1:18" s="655" customFormat="1" ht="21" customHeight="1">
      <c r="A351" s="968"/>
      <c r="B351" s="948"/>
      <c r="C351" s="598" t="s">
        <v>114</v>
      </c>
      <c r="D351" s="598" t="s">
        <v>36</v>
      </c>
      <c r="E351" s="598" t="s">
        <v>23</v>
      </c>
      <c r="F351" s="712" t="s">
        <v>403</v>
      </c>
      <c r="G351" s="598" t="s">
        <v>204</v>
      </c>
      <c r="H351" s="974"/>
      <c r="I351" s="713">
        <v>1893879.83</v>
      </c>
      <c r="J351" s="714">
        <v>0</v>
      </c>
      <c r="K351" s="714">
        <v>1893879.83</v>
      </c>
      <c r="L351" s="603">
        <v>1893879.83</v>
      </c>
      <c r="M351" s="714">
        <v>1893879.83</v>
      </c>
      <c r="N351" s="617">
        <f>(J351+K351)/I351*100</f>
        <v>100</v>
      </c>
      <c r="O351" s="714">
        <f>J351+K351-M351</f>
        <v>0</v>
      </c>
      <c r="P351" s="561"/>
      <c r="R351" s="658"/>
    </row>
    <row r="352" spans="1:18" s="655" customFormat="1" ht="24">
      <c r="A352" s="968"/>
      <c r="B352" s="569" t="s">
        <v>409</v>
      </c>
      <c r="C352" s="715">
        <v>907</v>
      </c>
      <c r="D352" s="716" t="s">
        <v>36</v>
      </c>
      <c r="E352" s="716" t="s">
        <v>23</v>
      </c>
      <c r="F352" s="716" t="s">
        <v>410</v>
      </c>
      <c r="G352" s="716" t="s">
        <v>21</v>
      </c>
      <c r="H352" s="974"/>
      <c r="I352" s="717">
        <f>SUM(I353:I359)</f>
        <v>11136670.52</v>
      </c>
      <c r="J352" s="718">
        <f>SUM(J353:J359)</f>
        <v>2717611.14</v>
      </c>
      <c r="K352" s="718">
        <f>SUM(K353:K359)</f>
        <v>8687707.28</v>
      </c>
      <c r="L352" s="719">
        <f>SUM(L353:L359)</f>
        <v>11120208.34</v>
      </c>
      <c r="M352" s="718">
        <f>SUM(M353:M359)</f>
        <v>11120208.34</v>
      </c>
      <c r="N352" s="617">
        <v>100</v>
      </c>
      <c r="O352" s="718">
        <f>SUM(O353:O359)</f>
        <v>285110.0799999996</v>
      </c>
      <c r="P352" s="705"/>
      <c r="R352" s="658"/>
    </row>
    <row r="353" spans="1:18" s="655" customFormat="1" ht="18" customHeight="1">
      <c r="A353" s="968"/>
      <c r="B353" s="956" t="s">
        <v>132</v>
      </c>
      <c r="C353" s="584">
        <v>907</v>
      </c>
      <c r="D353" s="599" t="s">
        <v>36</v>
      </c>
      <c r="E353" s="599" t="s">
        <v>23</v>
      </c>
      <c r="F353" s="599" t="s">
        <v>411</v>
      </c>
      <c r="G353" s="712" t="s">
        <v>202</v>
      </c>
      <c r="H353" s="974"/>
      <c r="I353" s="520">
        <v>2505113.29</v>
      </c>
      <c r="J353" s="602">
        <v>2508246.37</v>
      </c>
      <c r="K353" s="602">
        <v>0</v>
      </c>
      <c r="L353" s="603">
        <v>2491443.35</v>
      </c>
      <c r="M353" s="602">
        <v>2491443.35</v>
      </c>
      <c r="N353" s="617">
        <v>100</v>
      </c>
      <c r="O353" s="714">
        <f t="shared" si="41"/>
        <v>16803.02000000002</v>
      </c>
      <c r="P353" s="705" t="s">
        <v>402</v>
      </c>
      <c r="R353" s="658"/>
    </row>
    <row r="354" spans="1:18" s="655" customFormat="1" ht="22.5" customHeight="1">
      <c r="A354" s="968"/>
      <c r="B354" s="948"/>
      <c r="C354" s="584">
        <v>907</v>
      </c>
      <c r="D354" s="599" t="s">
        <v>36</v>
      </c>
      <c r="E354" s="599" t="s">
        <v>23</v>
      </c>
      <c r="F354" s="599" t="s">
        <v>412</v>
      </c>
      <c r="G354" s="712" t="s">
        <v>202</v>
      </c>
      <c r="H354" s="974"/>
      <c r="I354" s="520">
        <v>209364.77</v>
      </c>
      <c r="J354" s="602">
        <v>209364.77</v>
      </c>
      <c r="K354" s="602">
        <v>0</v>
      </c>
      <c r="L354" s="603">
        <v>209364.77</v>
      </c>
      <c r="M354" s="602">
        <v>209364.77</v>
      </c>
      <c r="N354" s="617">
        <f>(J354+K354)/I354*100</f>
        <v>100</v>
      </c>
      <c r="O354" s="714">
        <f>J354+K354-M354</f>
        <v>0</v>
      </c>
      <c r="P354" s="705"/>
      <c r="R354" s="658"/>
    </row>
    <row r="355" spans="1:18" s="655" customFormat="1" ht="12">
      <c r="A355" s="968"/>
      <c r="B355" s="569" t="s">
        <v>325</v>
      </c>
      <c r="C355" s="581">
        <v>907</v>
      </c>
      <c r="D355" s="708" t="s">
        <v>36</v>
      </c>
      <c r="E355" s="708" t="s">
        <v>23</v>
      </c>
      <c r="F355" s="599" t="s">
        <v>413</v>
      </c>
      <c r="G355" s="720" t="s">
        <v>202</v>
      </c>
      <c r="H355" s="974"/>
      <c r="I355" s="709">
        <v>159600</v>
      </c>
      <c r="J355" s="604">
        <v>0</v>
      </c>
      <c r="K355" s="604">
        <v>159599.05</v>
      </c>
      <c r="L355" s="637">
        <v>159599.05</v>
      </c>
      <c r="M355" s="604">
        <v>159599.05</v>
      </c>
      <c r="N355" s="617">
        <f>(J355+K355)/I355*100</f>
        <v>99.99940476190476</v>
      </c>
      <c r="O355" s="604">
        <f t="shared" si="41"/>
        <v>0</v>
      </c>
      <c r="P355" s="705"/>
      <c r="R355" s="658"/>
    </row>
    <row r="356" spans="1:18" s="655" customFormat="1" ht="11.25" customHeight="1" hidden="1">
      <c r="A356" s="968"/>
      <c r="B356" s="569" t="s">
        <v>414</v>
      </c>
      <c r="C356" s="581">
        <v>907</v>
      </c>
      <c r="D356" s="708" t="s">
        <v>36</v>
      </c>
      <c r="E356" s="708" t="s">
        <v>23</v>
      </c>
      <c r="F356" s="708" t="s">
        <v>415</v>
      </c>
      <c r="G356" s="708" t="s">
        <v>202</v>
      </c>
      <c r="H356" s="974"/>
      <c r="I356" s="709">
        <v>0</v>
      </c>
      <c r="J356" s="604">
        <v>0</v>
      </c>
      <c r="K356" s="604">
        <v>0</v>
      </c>
      <c r="L356" s="637">
        <v>0</v>
      </c>
      <c r="M356" s="604">
        <v>0</v>
      </c>
      <c r="N356" s="707">
        <v>0</v>
      </c>
      <c r="O356" s="604">
        <f t="shared" si="41"/>
        <v>0</v>
      </c>
      <c r="P356" s="705"/>
      <c r="R356" s="658"/>
    </row>
    <row r="357" spans="1:18" s="655" customFormat="1" ht="24" hidden="1">
      <c r="A357" s="968"/>
      <c r="B357" s="569" t="s">
        <v>416</v>
      </c>
      <c r="C357" s="584">
        <v>907</v>
      </c>
      <c r="D357" s="599" t="s">
        <v>36</v>
      </c>
      <c r="E357" s="599" t="s">
        <v>23</v>
      </c>
      <c r="F357" s="599" t="s">
        <v>417</v>
      </c>
      <c r="G357" s="599" t="s">
        <v>222</v>
      </c>
      <c r="H357" s="974"/>
      <c r="I357" s="520">
        <v>0</v>
      </c>
      <c r="J357" s="602">
        <v>0</v>
      </c>
      <c r="K357" s="602">
        <v>0</v>
      </c>
      <c r="L357" s="603">
        <v>0</v>
      </c>
      <c r="M357" s="602">
        <v>0</v>
      </c>
      <c r="N357" s="617" t="e">
        <f>(J357+K357)/I357*100</f>
        <v>#DIV/0!</v>
      </c>
      <c r="O357" s="602">
        <f t="shared" si="41"/>
        <v>0</v>
      </c>
      <c r="P357" s="705"/>
      <c r="R357" s="658"/>
    </row>
    <row r="358" spans="1:18" s="655" customFormat="1" ht="15.75" customHeight="1">
      <c r="A358" s="968"/>
      <c r="B358" s="956" t="s">
        <v>418</v>
      </c>
      <c r="C358" s="598" t="s">
        <v>114</v>
      </c>
      <c r="D358" s="599" t="s">
        <v>36</v>
      </c>
      <c r="E358" s="599" t="s">
        <v>23</v>
      </c>
      <c r="F358" s="599" t="s">
        <v>419</v>
      </c>
      <c r="G358" s="599" t="s">
        <v>202</v>
      </c>
      <c r="H358" s="974"/>
      <c r="I358" s="520">
        <v>7714588.04</v>
      </c>
      <c r="J358" s="602">
        <v>0</v>
      </c>
      <c r="K358" s="602">
        <v>7980103.81</v>
      </c>
      <c r="L358" s="603">
        <v>7711796.75</v>
      </c>
      <c r="M358" s="602">
        <v>7711796.75</v>
      </c>
      <c r="N358" s="617">
        <v>100</v>
      </c>
      <c r="O358" s="602">
        <f t="shared" si="41"/>
        <v>268307.0599999996</v>
      </c>
      <c r="P358" s="705"/>
      <c r="R358" s="658"/>
    </row>
    <row r="359" spans="1:18" s="655" customFormat="1" ht="22.5" customHeight="1">
      <c r="A359" s="968"/>
      <c r="B359" s="948"/>
      <c r="C359" s="584">
        <v>907</v>
      </c>
      <c r="D359" s="599" t="s">
        <v>36</v>
      </c>
      <c r="E359" s="599" t="s">
        <v>23</v>
      </c>
      <c r="F359" s="599" t="s">
        <v>412</v>
      </c>
      <c r="G359" s="712" t="s">
        <v>202</v>
      </c>
      <c r="H359" s="974"/>
      <c r="I359" s="520">
        <v>548004.42</v>
      </c>
      <c r="J359" s="602">
        <v>0</v>
      </c>
      <c r="K359" s="602">
        <v>548004.42</v>
      </c>
      <c r="L359" s="603">
        <v>548004.42</v>
      </c>
      <c r="M359" s="602">
        <v>548004.42</v>
      </c>
      <c r="N359" s="617">
        <v>100</v>
      </c>
      <c r="O359" s="602">
        <f>J359+K359-M359</f>
        <v>0</v>
      </c>
      <c r="P359" s="705"/>
      <c r="R359" s="658"/>
    </row>
    <row r="360" spans="1:18" s="655" customFormat="1" ht="24">
      <c r="A360" s="968"/>
      <c r="B360" s="569" t="s">
        <v>420</v>
      </c>
      <c r="C360" s="715">
        <v>907</v>
      </c>
      <c r="D360" s="716" t="s">
        <v>36</v>
      </c>
      <c r="E360" s="716" t="s">
        <v>23</v>
      </c>
      <c r="F360" s="716" t="s">
        <v>421</v>
      </c>
      <c r="G360" s="716" t="s">
        <v>21</v>
      </c>
      <c r="H360" s="974"/>
      <c r="I360" s="717">
        <f>SUM(I361:I365)</f>
        <v>23692629.740000002</v>
      </c>
      <c r="J360" s="718">
        <f>SUM(J361:J365)</f>
        <v>8105919.24</v>
      </c>
      <c r="K360" s="718">
        <f>SUM(K361:K365)</f>
        <v>17301457.69</v>
      </c>
      <c r="L360" s="719">
        <f>SUM(L361:L365)</f>
        <v>23578962.57</v>
      </c>
      <c r="M360" s="718">
        <f>SUM(M361:M365)</f>
        <v>23578962.57</v>
      </c>
      <c r="N360" s="617">
        <v>100</v>
      </c>
      <c r="O360" s="718">
        <f>SUM(O361:O365)</f>
        <v>1828414.3599999994</v>
      </c>
      <c r="P360" s="705"/>
      <c r="R360" s="658"/>
    </row>
    <row r="361" spans="1:18" s="655" customFormat="1" ht="18" customHeight="1">
      <c r="A361" s="968"/>
      <c r="B361" s="956" t="s">
        <v>132</v>
      </c>
      <c r="C361" s="584">
        <v>907</v>
      </c>
      <c r="D361" s="599" t="s">
        <v>36</v>
      </c>
      <c r="E361" s="599" t="s">
        <v>23</v>
      </c>
      <c r="F361" s="599" t="s">
        <v>422</v>
      </c>
      <c r="G361" s="599" t="s">
        <v>202</v>
      </c>
      <c r="H361" s="974"/>
      <c r="I361" s="520">
        <v>6386579.03</v>
      </c>
      <c r="J361" s="602">
        <v>6706835.39</v>
      </c>
      <c r="K361" s="602">
        <v>0</v>
      </c>
      <c r="L361" s="603">
        <v>6386509.03</v>
      </c>
      <c r="M361" s="602">
        <v>6386509.03</v>
      </c>
      <c r="N361" s="617">
        <v>100</v>
      </c>
      <c r="O361" s="602">
        <f t="shared" si="41"/>
        <v>320326.3599999994</v>
      </c>
      <c r="P361" s="705" t="s">
        <v>402</v>
      </c>
      <c r="R361" s="658"/>
    </row>
    <row r="362" spans="1:18" s="655" customFormat="1" ht="18.75" customHeight="1">
      <c r="A362" s="968"/>
      <c r="B362" s="948"/>
      <c r="C362" s="584">
        <v>907</v>
      </c>
      <c r="D362" s="599" t="s">
        <v>36</v>
      </c>
      <c r="E362" s="599" t="s">
        <v>23</v>
      </c>
      <c r="F362" s="599" t="s">
        <v>423</v>
      </c>
      <c r="G362" s="599" t="s">
        <v>202</v>
      </c>
      <c r="H362" s="974"/>
      <c r="I362" s="520">
        <v>1399083.85</v>
      </c>
      <c r="J362" s="602">
        <v>1399083.85</v>
      </c>
      <c r="K362" s="602">
        <v>0</v>
      </c>
      <c r="L362" s="603">
        <v>1399083.85</v>
      </c>
      <c r="M362" s="602">
        <v>1399083.85</v>
      </c>
      <c r="N362" s="617">
        <f>(J362+K362)/I362*100</f>
        <v>100</v>
      </c>
      <c r="O362" s="602">
        <f t="shared" si="41"/>
        <v>0</v>
      </c>
      <c r="P362" s="705"/>
      <c r="R362" s="658"/>
    </row>
    <row r="363" spans="1:18" s="655" customFormat="1" ht="11.25" customHeight="1">
      <c r="A363" s="968"/>
      <c r="B363" s="569" t="s">
        <v>323</v>
      </c>
      <c r="C363" s="584">
        <v>907</v>
      </c>
      <c r="D363" s="599" t="s">
        <v>36</v>
      </c>
      <c r="E363" s="599" t="s">
        <v>23</v>
      </c>
      <c r="F363" s="599" t="s">
        <v>424</v>
      </c>
      <c r="G363" s="599" t="s">
        <v>202</v>
      </c>
      <c r="H363" s="974"/>
      <c r="I363" s="520">
        <v>150000</v>
      </c>
      <c r="J363" s="602">
        <v>0</v>
      </c>
      <c r="K363" s="602">
        <v>150000</v>
      </c>
      <c r="L363" s="603">
        <v>150000</v>
      </c>
      <c r="M363" s="602">
        <v>150000</v>
      </c>
      <c r="N363" s="617">
        <f>(J363+K363)/I363*100</f>
        <v>100</v>
      </c>
      <c r="O363" s="602">
        <f>J363+K363-M363</f>
        <v>0</v>
      </c>
      <c r="P363" s="705"/>
      <c r="R363" s="658"/>
    </row>
    <row r="364" spans="1:18" s="655" customFormat="1" ht="19.5" customHeight="1">
      <c r="A364" s="968"/>
      <c r="B364" s="956" t="s">
        <v>425</v>
      </c>
      <c r="C364" s="721" t="s">
        <v>114</v>
      </c>
      <c r="D364" s="708" t="s">
        <v>36</v>
      </c>
      <c r="E364" s="708" t="s">
        <v>23</v>
      </c>
      <c r="F364" s="708" t="s">
        <v>426</v>
      </c>
      <c r="G364" s="708" t="s">
        <v>202</v>
      </c>
      <c r="H364" s="974"/>
      <c r="I364" s="709">
        <v>13597740.22</v>
      </c>
      <c r="J364" s="604">
        <v>0</v>
      </c>
      <c r="K364" s="604">
        <v>14992231.05</v>
      </c>
      <c r="L364" s="637">
        <v>13484143.05</v>
      </c>
      <c r="M364" s="604">
        <v>13484143.05</v>
      </c>
      <c r="N364" s="707">
        <v>100</v>
      </c>
      <c r="O364" s="604">
        <f>J364+K364-M364</f>
        <v>1508088</v>
      </c>
      <c r="P364" s="705"/>
      <c r="R364" s="658"/>
    </row>
    <row r="365" spans="1:18" s="655" customFormat="1" ht="16.5" customHeight="1" thickBot="1">
      <c r="A365" s="968"/>
      <c r="B365" s="957"/>
      <c r="C365" s="722">
        <v>907</v>
      </c>
      <c r="D365" s="723" t="s">
        <v>36</v>
      </c>
      <c r="E365" s="723" t="s">
        <v>23</v>
      </c>
      <c r="F365" s="723" t="s">
        <v>423</v>
      </c>
      <c r="G365" s="723" t="s">
        <v>202</v>
      </c>
      <c r="H365" s="975"/>
      <c r="I365" s="724">
        <v>2159226.64</v>
      </c>
      <c r="J365" s="725">
        <v>0</v>
      </c>
      <c r="K365" s="725">
        <v>2159226.64</v>
      </c>
      <c r="L365" s="726">
        <v>2159226.64</v>
      </c>
      <c r="M365" s="725">
        <v>2159226.64</v>
      </c>
      <c r="N365" s="727">
        <f>(J365+K365)/I365*100</f>
        <v>100</v>
      </c>
      <c r="O365" s="725">
        <f t="shared" si="41"/>
        <v>0</v>
      </c>
      <c r="P365" s="728"/>
      <c r="R365" s="658"/>
    </row>
    <row r="366" spans="1:18" s="655" customFormat="1" ht="15" customHeight="1">
      <c r="A366" s="968"/>
      <c r="B366" s="729"/>
      <c r="C366" s="958" t="s">
        <v>427</v>
      </c>
      <c r="D366" s="959"/>
      <c r="E366" s="959"/>
      <c r="F366" s="959"/>
      <c r="G366" s="959"/>
      <c r="H366" s="959"/>
      <c r="I366" s="959"/>
      <c r="J366" s="959"/>
      <c r="K366" s="959"/>
      <c r="L366" s="959"/>
      <c r="M366" s="959"/>
      <c r="N366" s="959"/>
      <c r="O366" s="959"/>
      <c r="P366" s="960"/>
      <c r="R366" s="658"/>
    </row>
    <row r="367" spans="1:18" s="655" customFormat="1" ht="12">
      <c r="A367" s="968"/>
      <c r="B367" s="274" t="s">
        <v>123</v>
      </c>
      <c r="C367" s="611">
        <v>907</v>
      </c>
      <c r="D367" s="592" t="s">
        <v>26</v>
      </c>
      <c r="E367" s="592" t="s">
        <v>26</v>
      </c>
      <c r="F367" s="592" t="s">
        <v>428</v>
      </c>
      <c r="G367" s="592" t="s">
        <v>21</v>
      </c>
      <c r="H367" s="939">
        <v>69244440</v>
      </c>
      <c r="I367" s="717">
        <f>SUM(I368:I374)</f>
        <v>69244440</v>
      </c>
      <c r="J367" s="730">
        <f>SUM(J368:J374)</f>
        <v>16305172.870000001</v>
      </c>
      <c r="K367" s="730">
        <f>SUM(K368:K374)</f>
        <v>56305083.64</v>
      </c>
      <c r="L367" s="731">
        <f>SUM(L368:L374)</f>
        <v>69106756.75</v>
      </c>
      <c r="M367" s="730">
        <f>SUM(M368:M374)</f>
        <v>69106756.75</v>
      </c>
      <c r="N367" s="617">
        <v>100</v>
      </c>
      <c r="O367" s="730">
        <f>SUM(O368:O374)</f>
        <v>3503499.7600000054</v>
      </c>
      <c r="P367" s="732"/>
      <c r="R367" s="658"/>
    </row>
    <row r="368" spans="1:18" s="655" customFormat="1" ht="17.25" customHeight="1">
      <c r="A368" s="968"/>
      <c r="B368" s="956" t="s">
        <v>132</v>
      </c>
      <c r="C368" s="581">
        <v>907</v>
      </c>
      <c r="D368" s="708" t="s">
        <v>34</v>
      </c>
      <c r="E368" s="708" t="s">
        <v>46</v>
      </c>
      <c r="F368" s="708" t="s">
        <v>429</v>
      </c>
      <c r="G368" s="708" t="s">
        <v>202</v>
      </c>
      <c r="H368" s="940"/>
      <c r="I368" s="709">
        <v>13332803.92</v>
      </c>
      <c r="J368" s="604">
        <v>14416592.56</v>
      </c>
      <c r="K368" s="604">
        <v>-1085763.94</v>
      </c>
      <c r="L368" s="637">
        <v>13330828.62</v>
      </c>
      <c r="M368" s="604">
        <v>13330828.62</v>
      </c>
      <c r="N368" s="707">
        <v>100</v>
      </c>
      <c r="O368" s="604">
        <f aca="true" t="shared" si="42" ref="O368:O373">J368+K368-M368</f>
        <v>0</v>
      </c>
      <c r="P368" s="732" t="s">
        <v>402</v>
      </c>
      <c r="R368" s="658"/>
    </row>
    <row r="369" spans="1:18" s="655" customFormat="1" ht="23.25" customHeight="1">
      <c r="A369" s="968"/>
      <c r="B369" s="948"/>
      <c r="C369" s="581">
        <v>907</v>
      </c>
      <c r="D369" s="708" t="s">
        <v>34</v>
      </c>
      <c r="E369" s="708" t="s">
        <v>46</v>
      </c>
      <c r="F369" s="708" t="s">
        <v>430</v>
      </c>
      <c r="G369" s="708" t="s">
        <v>202</v>
      </c>
      <c r="H369" s="940"/>
      <c r="I369" s="709">
        <v>1888580.31</v>
      </c>
      <c r="J369" s="604">
        <v>1888580.31</v>
      </c>
      <c r="K369" s="604">
        <v>0</v>
      </c>
      <c r="L369" s="637">
        <v>1888580.31</v>
      </c>
      <c r="M369" s="604">
        <v>1888580.31</v>
      </c>
      <c r="N369" s="707">
        <f>(J369+K369)/I369*100</f>
        <v>100</v>
      </c>
      <c r="O369" s="604">
        <f>J369+K369-M369</f>
        <v>0</v>
      </c>
      <c r="P369" s="732"/>
      <c r="R369" s="658"/>
    </row>
    <row r="370" spans="1:18" s="655" customFormat="1" ht="12">
      <c r="A370" s="968"/>
      <c r="B370" s="569" t="s">
        <v>327</v>
      </c>
      <c r="C370" s="581">
        <v>907</v>
      </c>
      <c r="D370" s="708" t="s">
        <v>34</v>
      </c>
      <c r="E370" s="708" t="s">
        <v>46</v>
      </c>
      <c r="F370" s="708" t="s">
        <v>431</v>
      </c>
      <c r="G370" s="708" t="s">
        <v>202</v>
      </c>
      <c r="H370" s="940"/>
      <c r="I370" s="709">
        <v>38800</v>
      </c>
      <c r="J370" s="604">
        <v>0</v>
      </c>
      <c r="K370" s="604">
        <v>38772.44</v>
      </c>
      <c r="L370" s="637">
        <v>38772.44</v>
      </c>
      <c r="M370" s="604">
        <v>38772.44</v>
      </c>
      <c r="N370" s="617">
        <f>(J370+K370)/I370*100</f>
        <v>99.92896907216495</v>
      </c>
      <c r="O370" s="604">
        <f t="shared" si="42"/>
        <v>0</v>
      </c>
      <c r="P370" s="705"/>
      <c r="R370" s="658"/>
    </row>
    <row r="371" spans="1:18" s="655" customFormat="1" ht="36">
      <c r="A371" s="968"/>
      <c r="B371" s="569" t="s">
        <v>432</v>
      </c>
      <c r="C371" s="584">
        <v>907</v>
      </c>
      <c r="D371" s="599" t="s">
        <v>34</v>
      </c>
      <c r="E371" s="599" t="s">
        <v>46</v>
      </c>
      <c r="F371" s="599" t="s">
        <v>433</v>
      </c>
      <c r="G371" s="599" t="s">
        <v>202</v>
      </c>
      <c r="H371" s="940"/>
      <c r="I371" s="520">
        <v>108253</v>
      </c>
      <c r="J371" s="602">
        <v>0</v>
      </c>
      <c r="K371" s="602">
        <v>108253</v>
      </c>
      <c r="L371" s="603">
        <v>108253</v>
      </c>
      <c r="M371" s="602">
        <v>108253</v>
      </c>
      <c r="N371" s="617">
        <f>(J371+K371)/I371*100</f>
        <v>100</v>
      </c>
      <c r="O371" s="602">
        <f t="shared" si="42"/>
        <v>0</v>
      </c>
      <c r="P371" s="705"/>
      <c r="R371" s="658"/>
    </row>
    <row r="372" spans="1:18" s="655" customFormat="1" ht="11.25" customHeight="1">
      <c r="A372" s="968"/>
      <c r="B372" s="569" t="s">
        <v>325</v>
      </c>
      <c r="C372" s="581">
        <v>907</v>
      </c>
      <c r="D372" s="708" t="s">
        <v>34</v>
      </c>
      <c r="E372" s="708" t="s">
        <v>46</v>
      </c>
      <c r="F372" s="708" t="s">
        <v>434</v>
      </c>
      <c r="G372" s="708" t="s">
        <v>202</v>
      </c>
      <c r="H372" s="940"/>
      <c r="I372" s="709">
        <v>58600</v>
      </c>
      <c r="J372" s="604">
        <v>0</v>
      </c>
      <c r="K372" s="604">
        <v>58540</v>
      </c>
      <c r="L372" s="637">
        <v>58540</v>
      </c>
      <c r="M372" s="604">
        <v>58540</v>
      </c>
      <c r="N372" s="617">
        <f>(J372+K372)/I372*100</f>
        <v>99.89761092150171</v>
      </c>
      <c r="O372" s="602">
        <f>J372+K372-M372</f>
        <v>0</v>
      </c>
      <c r="P372" s="705"/>
      <c r="R372" s="658"/>
    </row>
    <row r="373" spans="1:18" s="655" customFormat="1" ht="21" customHeight="1">
      <c r="A373" s="968"/>
      <c r="B373" s="956" t="s">
        <v>435</v>
      </c>
      <c r="C373" s="598" t="s">
        <v>114</v>
      </c>
      <c r="D373" s="599" t="s">
        <v>34</v>
      </c>
      <c r="E373" s="599" t="s">
        <v>46</v>
      </c>
      <c r="F373" s="600" t="s">
        <v>436</v>
      </c>
      <c r="G373" s="599" t="s">
        <v>202</v>
      </c>
      <c r="H373" s="940"/>
      <c r="I373" s="520">
        <v>48855853.58</v>
      </c>
      <c r="J373" s="602">
        <v>0</v>
      </c>
      <c r="K373" s="602">
        <v>52223732.95</v>
      </c>
      <c r="L373" s="603">
        <v>48720233.19</v>
      </c>
      <c r="M373" s="602">
        <v>48720233.19</v>
      </c>
      <c r="N373" s="617">
        <v>100</v>
      </c>
      <c r="O373" s="602">
        <f t="shared" si="42"/>
        <v>3503499.7600000054</v>
      </c>
      <c r="P373" s="705"/>
      <c r="R373" s="658"/>
    </row>
    <row r="374" spans="1:18" s="655" customFormat="1" ht="22.5" customHeight="1" thickBot="1">
      <c r="A374" s="968"/>
      <c r="B374" s="957"/>
      <c r="C374" s="733" t="s">
        <v>114</v>
      </c>
      <c r="D374" s="734" t="s">
        <v>34</v>
      </c>
      <c r="E374" s="734" t="s">
        <v>46</v>
      </c>
      <c r="F374" s="734" t="s">
        <v>430</v>
      </c>
      <c r="G374" s="734" t="s">
        <v>202</v>
      </c>
      <c r="H374" s="961"/>
      <c r="I374" s="735">
        <v>4961549.19</v>
      </c>
      <c r="J374" s="647">
        <v>0</v>
      </c>
      <c r="K374" s="647">
        <v>4961549.19</v>
      </c>
      <c r="L374" s="648">
        <v>4961549.19</v>
      </c>
      <c r="M374" s="647">
        <v>4961549.19</v>
      </c>
      <c r="N374" s="649">
        <f>(J374+K374)/I374*100</f>
        <v>100</v>
      </c>
      <c r="O374" s="647">
        <f>J374+K374-M374</f>
        <v>0</v>
      </c>
      <c r="P374" s="728"/>
      <c r="R374" s="658"/>
    </row>
    <row r="375" spans="1:18" s="655" customFormat="1" ht="15.75" customHeight="1">
      <c r="A375" s="968"/>
      <c r="B375" s="736"/>
      <c r="C375" s="962" t="s">
        <v>437</v>
      </c>
      <c r="D375" s="963"/>
      <c r="E375" s="963"/>
      <c r="F375" s="963"/>
      <c r="G375" s="963"/>
      <c r="H375" s="963"/>
      <c r="I375" s="963"/>
      <c r="J375" s="963"/>
      <c r="K375" s="963"/>
      <c r="L375" s="963"/>
      <c r="M375" s="963"/>
      <c r="N375" s="963"/>
      <c r="O375" s="963"/>
      <c r="P375" s="964"/>
      <c r="R375" s="658"/>
    </row>
    <row r="376" spans="1:18" s="655" customFormat="1" ht="15.75" customHeight="1">
      <c r="A376" s="968"/>
      <c r="B376" s="274" t="s">
        <v>123</v>
      </c>
      <c r="C376" s="598" t="s">
        <v>114</v>
      </c>
      <c r="D376" s="599" t="s">
        <v>36</v>
      </c>
      <c r="E376" s="599" t="s">
        <v>37</v>
      </c>
      <c r="F376" s="599" t="s">
        <v>438</v>
      </c>
      <c r="G376" s="737" t="s">
        <v>21</v>
      </c>
      <c r="H376" s="965">
        <v>4393188.5</v>
      </c>
      <c r="I376" s="738">
        <f>I377+I379+I378</f>
        <v>4393188.500000001</v>
      </c>
      <c r="J376" s="739">
        <f>J377+J379+J378</f>
        <v>1049984.8499999999</v>
      </c>
      <c r="K376" s="739">
        <f>K377+K379+K378</f>
        <v>3346852.66</v>
      </c>
      <c r="L376" s="719">
        <f>L377+L379+L378</f>
        <v>4373842</v>
      </c>
      <c r="M376" s="739">
        <f>M377+M379+M378</f>
        <v>4373842</v>
      </c>
      <c r="N376" s="617">
        <f>(J376+K376)/I376*100</f>
        <v>100.08306062897138</v>
      </c>
      <c r="O376" s="602">
        <f>J376+K376-M376</f>
        <v>22995.509999999776</v>
      </c>
      <c r="P376" s="740"/>
      <c r="R376" s="658"/>
    </row>
    <row r="377" spans="1:18" s="655" customFormat="1" ht="19.5" customHeight="1">
      <c r="A377" s="968"/>
      <c r="B377" s="956" t="s">
        <v>132</v>
      </c>
      <c r="C377" s="598" t="s">
        <v>114</v>
      </c>
      <c r="D377" s="599" t="s">
        <v>36</v>
      </c>
      <c r="E377" s="599" t="s">
        <v>37</v>
      </c>
      <c r="F377" s="599" t="s">
        <v>439</v>
      </c>
      <c r="G377" s="737" t="s">
        <v>21</v>
      </c>
      <c r="H377" s="966"/>
      <c r="I377" s="520">
        <v>881989.75</v>
      </c>
      <c r="J377" s="741">
        <v>881836.57</v>
      </c>
      <c r="K377" s="741">
        <v>0</v>
      </c>
      <c r="L377" s="603">
        <v>881836.57</v>
      </c>
      <c r="M377" s="741">
        <v>881836.57</v>
      </c>
      <c r="N377" s="617">
        <f>(J377+K377)/I377*100</f>
        <v>99.98263245122746</v>
      </c>
      <c r="O377" s="602">
        <f>J377+K377-M377</f>
        <v>0</v>
      </c>
      <c r="P377" s="742"/>
      <c r="R377" s="658"/>
    </row>
    <row r="378" spans="1:18" s="655" customFormat="1" ht="21" customHeight="1">
      <c r="A378" s="968"/>
      <c r="B378" s="948"/>
      <c r="C378" s="598" t="s">
        <v>114</v>
      </c>
      <c r="D378" s="599" t="s">
        <v>36</v>
      </c>
      <c r="E378" s="599" t="s">
        <v>37</v>
      </c>
      <c r="F378" s="599" t="s">
        <v>440</v>
      </c>
      <c r="G378" s="737" t="s">
        <v>21</v>
      </c>
      <c r="H378" s="966"/>
      <c r="I378" s="520">
        <v>168148.28</v>
      </c>
      <c r="J378" s="741">
        <v>168148.28</v>
      </c>
      <c r="K378" s="741">
        <v>0</v>
      </c>
      <c r="L378" s="603">
        <v>168148.28</v>
      </c>
      <c r="M378" s="741">
        <v>168148.28</v>
      </c>
      <c r="N378" s="617">
        <f>(J378+K378)/I378*100</f>
        <v>100</v>
      </c>
      <c r="O378" s="602">
        <f>J378+K378-M378</f>
        <v>0</v>
      </c>
      <c r="P378" s="742"/>
      <c r="R378" s="658"/>
    </row>
    <row r="379" spans="1:18" s="655" customFormat="1" ht="24">
      <c r="A379" s="968"/>
      <c r="B379" s="569" t="s">
        <v>441</v>
      </c>
      <c r="C379" s="598" t="s">
        <v>114</v>
      </c>
      <c r="D379" s="599" t="s">
        <v>36</v>
      </c>
      <c r="E379" s="599" t="s">
        <v>37</v>
      </c>
      <c r="F379" s="599" t="s">
        <v>442</v>
      </c>
      <c r="G379" s="737" t="s">
        <v>21</v>
      </c>
      <c r="H379" s="967"/>
      <c r="I379" s="520">
        <v>3343050.47</v>
      </c>
      <c r="J379" s="602">
        <v>0</v>
      </c>
      <c r="K379" s="602">
        <v>3346852.66</v>
      </c>
      <c r="L379" s="603">
        <v>3323857.15</v>
      </c>
      <c r="M379" s="602">
        <v>3323857.15</v>
      </c>
      <c r="N379" s="617">
        <v>100</v>
      </c>
      <c r="O379" s="602">
        <f>J379+K379-M379</f>
        <v>22995.510000000242</v>
      </c>
      <c r="P379" s="742"/>
      <c r="R379" s="658"/>
    </row>
    <row r="380" spans="1:18" s="655" customFormat="1" ht="24" customHeight="1" thickBot="1">
      <c r="A380" s="968"/>
      <c r="B380" s="743"/>
      <c r="C380" s="944" t="s">
        <v>443</v>
      </c>
      <c r="D380" s="945"/>
      <c r="E380" s="945"/>
      <c r="F380" s="945"/>
      <c r="G380" s="945"/>
      <c r="H380" s="945"/>
      <c r="I380" s="945"/>
      <c r="J380" s="945"/>
      <c r="K380" s="945"/>
      <c r="L380" s="945"/>
      <c r="M380" s="945"/>
      <c r="N380" s="945"/>
      <c r="O380" s="945"/>
      <c r="P380" s="946"/>
      <c r="R380" s="658"/>
    </row>
    <row r="381" spans="1:18" s="655" customFormat="1" ht="12">
      <c r="A381" s="968"/>
      <c r="B381" s="947" t="s">
        <v>444</v>
      </c>
      <c r="C381" s="744" t="s">
        <v>114</v>
      </c>
      <c r="D381" s="745" t="s">
        <v>36</v>
      </c>
      <c r="E381" s="745" t="s">
        <v>37</v>
      </c>
      <c r="F381" s="745" t="s">
        <v>445</v>
      </c>
      <c r="G381" s="745" t="s">
        <v>28</v>
      </c>
      <c r="H381" s="949">
        <v>501036</v>
      </c>
      <c r="I381" s="746">
        <f>I382+I384+I383</f>
        <v>501036</v>
      </c>
      <c r="J381" s="747">
        <f>J382+J384+J383</f>
        <v>494436.35</v>
      </c>
      <c r="K381" s="747">
        <f>K382+K384+K383</f>
        <v>6500</v>
      </c>
      <c r="L381" s="748">
        <f>L382+L384+L383</f>
        <v>500936.35</v>
      </c>
      <c r="M381" s="747">
        <f>M382+M384+M383</f>
        <v>500936.35</v>
      </c>
      <c r="N381" s="749">
        <f>(J381+K381)/I381*100</f>
        <v>99.98011120957376</v>
      </c>
      <c r="O381" s="750">
        <f>J381+K381-M381</f>
        <v>0</v>
      </c>
      <c r="P381" s="751"/>
      <c r="R381" s="658"/>
    </row>
    <row r="382" spans="1:18" s="655" customFormat="1" ht="12">
      <c r="A382" s="968"/>
      <c r="B382" s="947"/>
      <c r="C382" s="482" t="s">
        <v>114</v>
      </c>
      <c r="D382" s="475" t="s">
        <v>36</v>
      </c>
      <c r="E382" s="475" t="s">
        <v>37</v>
      </c>
      <c r="F382" s="475" t="s">
        <v>446</v>
      </c>
      <c r="G382" s="475" t="s">
        <v>28</v>
      </c>
      <c r="H382" s="949"/>
      <c r="I382" s="469">
        <v>239408.65</v>
      </c>
      <c r="J382" s="477">
        <v>239309</v>
      </c>
      <c r="K382" s="477">
        <v>0</v>
      </c>
      <c r="L382" s="478">
        <v>239309</v>
      </c>
      <c r="M382" s="477">
        <v>239309</v>
      </c>
      <c r="N382" s="534">
        <f>(J382+K382)/I382*100</f>
        <v>99.95837660836399</v>
      </c>
      <c r="O382" s="604">
        <f>J382+K382-M382</f>
        <v>0</v>
      </c>
      <c r="P382" s="705"/>
      <c r="R382" s="658"/>
    </row>
    <row r="383" spans="1:18" s="655" customFormat="1" ht="12">
      <c r="A383" s="968"/>
      <c r="B383" s="947"/>
      <c r="C383" s="482" t="s">
        <v>114</v>
      </c>
      <c r="D383" s="475" t="s">
        <v>36</v>
      </c>
      <c r="E383" s="475" t="s">
        <v>37</v>
      </c>
      <c r="F383" s="475" t="s">
        <v>447</v>
      </c>
      <c r="G383" s="475" t="s">
        <v>28</v>
      </c>
      <c r="H383" s="949"/>
      <c r="I383" s="469">
        <v>255127.35</v>
      </c>
      <c r="J383" s="477">
        <v>255127.35</v>
      </c>
      <c r="K383" s="477">
        <v>0</v>
      </c>
      <c r="L383" s="478">
        <v>255127.35</v>
      </c>
      <c r="M383" s="477">
        <v>255127.35</v>
      </c>
      <c r="N383" s="534">
        <f>(J383+K383)/I383*100</f>
        <v>100</v>
      </c>
      <c r="O383" s="604">
        <f>J383+K383-M383</f>
        <v>0</v>
      </c>
      <c r="P383" s="705"/>
      <c r="R383" s="658"/>
    </row>
    <row r="384" spans="1:18" s="655" customFormat="1" ht="12">
      <c r="A384" s="968"/>
      <c r="B384" s="948"/>
      <c r="C384" s="91">
        <v>907</v>
      </c>
      <c r="D384" s="89" t="s">
        <v>36</v>
      </c>
      <c r="E384" s="89" t="s">
        <v>37</v>
      </c>
      <c r="F384" s="89" t="s">
        <v>448</v>
      </c>
      <c r="G384" s="89" t="s">
        <v>28</v>
      </c>
      <c r="H384" s="950"/>
      <c r="I384" s="187">
        <v>6500</v>
      </c>
      <c r="J384" s="87">
        <v>0</v>
      </c>
      <c r="K384" s="87">
        <v>6500</v>
      </c>
      <c r="L384" s="90">
        <v>6500</v>
      </c>
      <c r="M384" s="87">
        <v>6500</v>
      </c>
      <c r="N384" s="534">
        <f>(J384+K384)/I384*100</f>
        <v>100</v>
      </c>
      <c r="O384" s="604">
        <f>J384+K384-M384</f>
        <v>0</v>
      </c>
      <c r="P384" s="752"/>
      <c r="R384" s="658"/>
    </row>
    <row r="385" spans="1:18" s="655" customFormat="1" ht="12" customHeight="1" thickBot="1">
      <c r="A385" s="968"/>
      <c r="B385" s="753"/>
      <c r="C385" s="951" t="s">
        <v>449</v>
      </c>
      <c r="D385" s="952"/>
      <c r="E385" s="952"/>
      <c r="F385" s="952"/>
      <c r="G385" s="952"/>
      <c r="H385" s="952"/>
      <c r="I385" s="952"/>
      <c r="J385" s="952"/>
      <c r="K385" s="952"/>
      <c r="L385" s="952"/>
      <c r="M385" s="952"/>
      <c r="N385" s="952"/>
      <c r="O385" s="952"/>
      <c r="P385" s="953"/>
      <c r="R385" s="658"/>
    </row>
    <row r="386" spans="1:18" s="655" customFormat="1" ht="12">
      <c r="A386" s="968"/>
      <c r="B386" s="754" t="s">
        <v>123</v>
      </c>
      <c r="C386" s="755" t="s">
        <v>114</v>
      </c>
      <c r="D386" s="756" t="s">
        <v>241</v>
      </c>
      <c r="E386" s="756" t="s">
        <v>154</v>
      </c>
      <c r="F386" s="756" t="s">
        <v>450</v>
      </c>
      <c r="G386" s="756" t="s">
        <v>204</v>
      </c>
      <c r="H386" s="954">
        <v>10029201.06</v>
      </c>
      <c r="I386" s="757">
        <f>SUM(I387:I390)</f>
        <v>10029201.06</v>
      </c>
      <c r="J386" s="758">
        <f>SUM(J387:J390)</f>
        <v>1326628.67</v>
      </c>
      <c r="K386" s="758">
        <f>SUM(K387:K390)</f>
        <v>9532975.110000001</v>
      </c>
      <c r="L386" s="759">
        <f>SUM(L387:L390)</f>
        <v>9976273.48</v>
      </c>
      <c r="M386" s="758">
        <f>SUM(M387:M390)</f>
        <v>9976273.48</v>
      </c>
      <c r="N386" s="760">
        <v>100</v>
      </c>
      <c r="O386" s="758">
        <f>SUM(O387:O390)</f>
        <v>883330.3000000007</v>
      </c>
      <c r="P386" s="761"/>
      <c r="R386" s="658"/>
    </row>
    <row r="387" spans="1:18" s="655" customFormat="1" ht="18" customHeight="1">
      <c r="A387" s="968"/>
      <c r="B387" s="956" t="s">
        <v>132</v>
      </c>
      <c r="C387" s="762" t="s">
        <v>114</v>
      </c>
      <c r="D387" s="763" t="s">
        <v>241</v>
      </c>
      <c r="E387" s="763" t="s">
        <v>154</v>
      </c>
      <c r="F387" s="763" t="s">
        <v>451</v>
      </c>
      <c r="G387" s="763" t="s">
        <v>204</v>
      </c>
      <c r="H387" s="949"/>
      <c r="I387" s="764">
        <v>1221188.46</v>
      </c>
      <c r="J387" s="765">
        <v>1221188.46</v>
      </c>
      <c r="K387" s="765">
        <v>0</v>
      </c>
      <c r="L387" s="766">
        <v>1221188.46</v>
      </c>
      <c r="M387" s="765">
        <v>1221188.46</v>
      </c>
      <c r="N387" s="534">
        <f>(J387+K387)/I387*100</f>
        <v>100</v>
      </c>
      <c r="O387" s="765">
        <f>J387+K387-M387</f>
        <v>0</v>
      </c>
      <c r="P387" s="767"/>
      <c r="R387" s="658"/>
    </row>
    <row r="388" spans="1:18" s="655" customFormat="1" ht="16.5" customHeight="1">
      <c r="A388" s="968"/>
      <c r="B388" s="948"/>
      <c r="C388" s="762" t="s">
        <v>114</v>
      </c>
      <c r="D388" s="763" t="s">
        <v>241</v>
      </c>
      <c r="E388" s="763" t="s">
        <v>154</v>
      </c>
      <c r="F388" s="763" t="s">
        <v>452</v>
      </c>
      <c r="G388" s="763" t="s">
        <v>204</v>
      </c>
      <c r="H388" s="949"/>
      <c r="I388" s="764">
        <v>105440.21</v>
      </c>
      <c r="J388" s="765">
        <v>105440.21</v>
      </c>
      <c r="K388" s="765">
        <v>0</v>
      </c>
      <c r="L388" s="766">
        <v>105440.21</v>
      </c>
      <c r="M388" s="765">
        <v>105440.21</v>
      </c>
      <c r="N388" s="534">
        <f>(J388+K388)/I388*100</f>
        <v>100</v>
      </c>
      <c r="O388" s="765">
        <f>J388+K388-M388</f>
        <v>0</v>
      </c>
      <c r="P388" s="767"/>
      <c r="R388" s="658"/>
    </row>
    <row r="389" spans="1:18" s="655" customFormat="1" ht="25.5" customHeight="1">
      <c r="A389" s="968"/>
      <c r="B389" s="956" t="s">
        <v>453</v>
      </c>
      <c r="C389" s="482" t="s">
        <v>114</v>
      </c>
      <c r="D389" s="475" t="s">
        <v>241</v>
      </c>
      <c r="E389" s="475" t="s">
        <v>154</v>
      </c>
      <c r="F389" s="475" t="s">
        <v>454</v>
      </c>
      <c r="G389" s="475" t="s">
        <v>204</v>
      </c>
      <c r="H389" s="949"/>
      <c r="I389" s="469">
        <v>8476330.26</v>
      </c>
      <c r="J389" s="477">
        <v>0</v>
      </c>
      <c r="K389" s="477">
        <v>9306732.98</v>
      </c>
      <c r="L389" s="478">
        <v>8423402.68</v>
      </c>
      <c r="M389" s="477">
        <v>8423402.68</v>
      </c>
      <c r="N389" s="768">
        <v>100</v>
      </c>
      <c r="O389" s="477">
        <f>J389+K389-M389</f>
        <v>883330.3000000007</v>
      </c>
      <c r="P389" s="742"/>
      <c r="R389" s="658"/>
    </row>
    <row r="390" spans="1:18" s="655" customFormat="1" ht="27" customHeight="1" thickBot="1">
      <c r="A390" s="968"/>
      <c r="B390" s="957"/>
      <c r="C390" s="769" t="s">
        <v>114</v>
      </c>
      <c r="D390" s="770" t="s">
        <v>241</v>
      </c>
      <c r="E390" s="770" t="s">
        <v>154</v>
      </c>
      <c r="F390" s="770" t="s">
        <v>452</v>
      </c>
      <c r="G390" s="770" t="s">
        <v>204</v>
      </c>
      <c r="H390" s="955"/>
      <c r="I390" s="771">
        <v>226242.13</v>
      </c>
      <c r="J390" s="772">
        <v>0</v>
      </c>
      <c r="K390" s="772">
        <v>226242.13</v>
      </c>
      <c r="L390" s="773">
        <v>226242.13</v>
      </c>
      <c r="M390" s="772">
        <v>226242.13</v>
      </c>
      <c r="N390" s="534">
        <f>(J390+K390)/I390*100</f>
        <v>100</v>
      </c>
      <c r="O390" s="772">
        <f>J390+K390-M390</f>
        <v>0</v>
      </c>
      <c r="P390" s="774"/>
      <c r="R390" s="658"/>
    </row>
    <row r="391" spans="1:18" s="655" customFormat="1" ht="15.75" customHeight="1" thickBot="1">
      <c r="A391" s="930">
        <v>15</v>
      </c>
      <c r="B391" s="921" t="s">
        <v>455</v>
      </c>
      <c r="C391" s="922"/>
      <c r="D391" s="922"/>
      <c r="E391" s="922"/>
      <c r="F391" s="922"/>
      <c r="G391" s="922"/>
      <c r="H391" s="922"/>
      <c r="I391" s="922"/>
      <c r="J391" s="922"/>
      <c r="K391" s="922"/>
      <c r="L391" s="922"/>
      <c r="M391" s="922"/>
      <c r="N391" s="922"/>
      <c r="O391" s="922"/>
      <c r="P391" s="923"/>
      <c r="R391" s="658"/>
    </row>
    <row r="392" spans="1:18" s="655" customFormat="1" ht="13.5" thickBot="1">
      <c r="A392" s="931"/>
      <c r="B392" s="775" t="s">
        <v>43</v>
      </c>
      <c r="C392" s="776" t="s">
        <v>456</v>
      </c>
      <c r="D392" s="777" t="s">
        <v>192</v>
      </c>
      <c r="E392" s="777" t="s">
        <v>46</v>
      </c>
      <c r="F392" s="778" t="s">
        <v>457</v>
      </c>
      <c r="G392" s="777" t="s">
        <v>194</v>
      </c>
      <c r="H392" s="779">
        <f aca="true" t="shared" si="43" ref="H392:M392">H393+H394</f>
        <v>1053895.5</v>
      </c>
      <c r="I392" s="19">
        <f t="shared" si="43"/>
        <v>1053895.5</v>
      </c>
      <c r="J392" s="20">
        <f t="shared" si="43"/>
        <v>0</v>
      </c>
      <c r="K392" s="20">
        <f t="shared" si="43"/>
        <v>1053895.5</v>
      </c>
      <c r="L392" s="21">
        <f t="shared" si="43"/>
        <v>1053895.5</v>
      </c>
      <c r="M392" s="20">
        <f t="shared" si="43"/>
        <v>1053895.5</v>
      </c>
      <c r="N392" s="20">
        <f>(J392+K392)/I392*100</f>
        <v>100</v>
      </c>
      <c r="O392" s="20">
        <f>J392+K392-M392</f>
        <v>0</v>
      </c>
      <c r="P392" s="933"/>
      <c r="R392" s="658"/>
    </row>
    <row r="393" spans="1:18" s="655" customFormat="1" ht="24.75" thickBot="1">
      <c r="A393" s="931"/>
      <c r="B393" s="569" t="s">
        <v>458</v>
      </c>
      <c r="C393" s="780" t="s">
        <v>456</v>
      </c>
      <c r="D393" s="781" t="s">
        <v>192</v>
      </c>
      <c r="E393" s="781" t="s">
        <v>46</v>
      </c>
      <c r="F393" s="782" t="s">
        <v>459</v>
      </c>
      <c r="G393" s="781" t="s">
        <v>194</v>
      </c>
      <c r="H393" s="783">
        <v>1053895.5</v>
      </c>
      <c r="I393" s="764">
        <v>1053895.5</v>
      </c>
      <c r="J393" s="477">
        <v>0</v>
      </c>
      <c r="K393" s="477">
        <v>1053895.5</v>
      </c>
      <c r="L393" s="773">
        <v>1053895.5</v>
      </c>
      <c r="M393" s="477">
        <v>1053895.5</v>
      </c>
      <c r="N393" s="617">
        <f>(J393+K393)/I393*100</f>
        <v>100</v>
      </c>
      <c r="O393" s="765">
        <f>J393+K393-M393</f>
        <v>0</v>
      </c>
      <c r="P393" s="934"/>
      <c r="R393" s="658"/>
    </row>
    <row r="394" spans="1:18" s="655" customFormat="1" ht="24.75" hidden="1" thickBot="1">
      <c r="A394" s="932"/>
      <c r="B394" s="784" t="s">
        <v>460</v>
      </c>
      <c r="C394" s="785" t="s">
        <v>456</v>
      </c>
      <c r="D394" s="786" t="s">
        <v>192</v>
      </c>
      <c r="E394" s="786" t="s">
        <v>46</v>
      </c>
      <c r="F394" s="787" t="s">
        <v>461</v>
      </c>
      <c r="G394" s="786" t="s">
        <v>194</v>
      </c>
      <c r="H394" s="788">
        <v>0</v>
      </c>
      <c r="I394" s="663">
        <v>0</v>
      </c>
      <c r="J394" s="788">
        <v>0</v>
      </c>
      <c r="K394" s="663">
        <v>0</v>
      </c>
      <c r="L394" s="789">
        <v>0</v>
      </c>
      <c r="M394" s="663">
        <v>0</v>
      </c>
      <c r="N394" s="663" t="e">
        <f>(J394+K394)/I394*100</f>
        <v>#DIV/0!</v>
      </c>
      <c r="O394" s="663">
        <v>0</v>
      </c>
      <c r="P394" s="790"/>
      <c r="R394" s="658"/>
    </row>
    <row r="395" spans="1:18" s="791" customFormat="1" ht="13.5" customHeight="1" thickBot="1">
      <c r="A395" s="918">
        <v>16</v>
      </c>
      <c r="B395" s="921" t="s">
        <v>462</v>
      </c>
      <c r="C395" s="922"/>
      <c r="D395" s="922"/>
      <c r="E395" s="922"/>
      <c r="F395" s="922"/>
      <c r="G395" s="922"/>
      <c r="H395" s="922"/>
      <c r="I395" s="922"/>
      <c r="J395" s="922"/>
      <c r="K395" s="922"/>
      <c r="L395" s="922"/>
      <c r="M395" s="922"/>
      <c r="N395" s="922"/>
      <c r="O395" s="922"/>
      <c r="P395" s="923"/>
      <c r="R395" s="792"/>
    </row>
    <row r="396" spans="1:18" s="791" customFormat="1" ht="17.25" customHeight="1" thickBot="1">
      <c r="A396" s="919"/>
      <c r="B396" s="379" t="s">
        <v>43</v>
      </c>
      <c r="C396" s="793" t="s">
        <v>456</v>
      </c>
      <c r="D396" s="794" t="s">
        <v>26</v>
      </c>
      <c r="E396" s="794" t="s">
        <v>21</v>
      </c>
      <c r="F396" s="795" t="s">
        <v>463</v>
      </c>
      <c r="G396" s="796" t="s">
        <v>21</v>
      </c>
      <c r="H396" s="797">
        <f>H398+H403+H410+H406</f>
        <v>19986325.23</v>
      </c>
      <c r="I396" s="19">
        <f>I398+I403+I410</f>
        <v>19986325.23</v>
      </c>
      <c r="J396" s="20">
        <f>J398+J403+J410</f>
        <v>5964360.07</v>
      </c>
      <c r="K396" s="20">
        <f>K398+K403+K410</f>
        <v>14018943.73</v>
      </c>
      <c r="L396" s="21">
        <f>L398+L403+L410</f>
        <v>19983303.8</v>
      </c>
      <c r="M396" s="20">
        <f>M398+M403+M410</f>
        <v>19983303.8</v>
      </c>
      <c r="N396" s="20">
        <f>(J396+K396)/I396*100</f>
        <v>99.98488251359252</v>
      </c>
      <c r="O396" s="20">
        <f>J396+K396-M396</f>
        <v>0</v>
      </c>
      <c r="P396" s="798"/>
      <c r="R396" s="14">
        <f>J396-O396</f>
        <v>5964360.07</v>
      </c>
    </row>
    <row r="397" spans="1:18" s="655" customFormat="1" ht="15" customHeight="1">
      <c r="A397" s="919"/>
      <c r="B397" s="799"/>
      <c r="C397" s="935" t="s">
        <v>464</v>
      </c>
      <c r="D397" s="936"/>
      <c r="E397" s="936"/>
      <c r="F397" s="936"/>
      <c r="G397" s="936"/>
      <c r="H397" s="937"/>
      <c r="I397" s="937"/>
      <c r="J397" s="937"/>
      <c r="K397" s="937"/>
      <c r="L397" s="937"/>
      <c r="M397" s="937"/>
      <c r="N397" s="937"/>
      <c r="O397" s="937"/>
      <c r="P397" s="938"/>
      <c r="R397" s="658"/>
    </row>
    <row r="398" spans="1:18" s="655" customFormat="1" ht="12" customHeight="1">
      <c r="A398" s="919"/>
      <c r="B398" s="274" t="s">
        <v>123</v>
      </c>
      <c r="C398" s="800">
        <v>902</v>
      </c>
      <c r="D398" s="801" t="s">
        <v>37</v>
      </c>
      <c r="E398" s="801" t="s">
        <v>241</v>
      </c>
      <c r="F398" s="592" t="s">
        <v>465</v>
      </c>
      <c r="G398" s="802" t="s">
        <v>21</v>
      </c>
      <c r="H398" s="939">
        <v>82309.96</v>
      </c>
      <c r="I398" s="803">
        <f>SUM(I399:I401)</f>
        <v>82309.95999999999</v>
      </c>
      <c r="J398" s="804">
        <f>SUM(J399:J401)</f>
        <v>82289.95999999999</v>
      </c>
      <c r="K398" s="805">
        <f>SUM(K399:K401)</f>
        <v>0</v>
      </c>
      <c r="L398" s="806">
        <f>SUM(L399:L401)</f>
        <v>82289.95999999999</v>
      </c>
      <c r="M398" s="807">
        <f>SUM(M399:M401)</f>
        <v>82289.95999999999</v>
      </c>
      <c r="N398" s="615">
        <f>(J398+K398)/I398*100</f>
        <v>99.9757016040343</v>
      </c>
      <c r="O398" s="808">
        <f>SUM(O399:O401)</f>
        <v>0</v>
      </c>
      <c r="P398" s="809"/>
      <c r="R398" s="658"/>
    </row>
    <row r="399" spans="1:18" s="655" customFormat="1" ht="12.75" customHeight="1">
      <c r="A399" s="919"/>
      <c r="B399" s="569" t="s">
        <v>76</v>
      </c>
      <c r="C399" s="581">
        <v>902</v>
      </c>
      <c r="D399" s="810" t="s">
        <v>37</v>
      </c>
      <c r="E399" s="810" t="s">
        <v>241</v>
      </c>
      <c r="F399" s="811" t="s">
        <v>466</v>
      </c>
      <c r="G399" s="810" t="s">
        <v>28</v>
      </c>
      <c r="H399" s="940"/>
      <c r="I399" s="812">
        <v>32309.96</v>
      </c>
      <c r="J399" s="604">
        <v>32289.96</v>
      </c>
      <c r="K399" s="604">
        <v>0</v>
      </c>
      <c r="L399" s="637">
        <v>32289.96</v>
      </c>
      <c r="M399" s="604">
        <v>32289.96</v>
      </c>
      <c r="N399" s="707">
        <f>(J399+K399)/I399*100</f>
        <v>99.93809958291499</v>
      </c>
      <c r="O399" s="604">
        <f>J399+K399-M399</f>
        <v>0</v>
      </c>
      <c r="P399" s="813"/>
      <c r="R399" s="658"/>
    </row>
    <row r="400" spans="1:18" s="655" customFormat="1" ht="33.75">
      <c r="A400" s="919"/>
      <c r="B400" s="656" t="s">
        <v>467</v>
      </c>
      <c r="C400" s="814">
        <v>902</v>
      </c>
      <c r="D400" s="815" t="s">
        <v>37</v>
      </c>
      <c r="E400" s="815" t="s">
        <v>241</v>
      </c>
      <c r="F400" s="503" t="s">
        <v>468</v>
      </c>
      <c r="G400" s="815" t="s">
        <v>28</v>
      </c>
      <c r="H400" s="940"/>
      <c r="I400" s="812">
        <v>50000</v>
      </c>
      <c r="J400" s="741">
        <v>50000</v>
      </c>
      <c r="K400" s="741">
        <v>0</v>
      </c>
      <c r="L400" s="816">
        <v>50000</v>
      </c>
      <c r="M400" s="741">
        <v>50000</v>
      </c>
      <c r="N400" s="817">
        <f>(J400+K400)/I400*100</f>
        <v>100</v>
      </c>
      <c r="O400" s="741">
        <f>J400+K400-M400</f>
        <v>0</v>
      </c>
      <c r="P400" s="813"/>
      <c r="R400" s="658"/>
    </row>
    <row r="401" spans="1:18" s="655" customFormat="1" ht="22.5" hidden="1">
      <c r="A401" s="919"/>
      <c r="B401" s="656" t="s">
        <v>469</v>
      </c>
      <c r="C401" s="814">
        <v>902</v>
      </c>
      <c r="D401" s="815" t="s">
        <v>37</v>
      </c>
      <c r="E401" s="815" t="s">
        <v>241</v>
      </c>
      <c r="F401" s="503" t="s">
        <v>470</v>
      </c>
      <c r="G401" s="815" t="s">
        <v>28</v>
      </c>
      <c r="H401" s="941"/>
      <c r="I401" s="812">
        <v>0</v>
      </c>
      <c r="J401" s="741">
        <v>0</v>
      </c>
      <c r="K401" s="741">
        <v>0</v>
      </c>
      <c r="L401" s="816">
        <v>0</v>
      </c>
      <c r="M401" s="741">
        <v>0</v>
      </c>
      <c r="N401" s="707" t="e">
        <f>(J401+K401)/I401*100</f>
        <v>#DIV/0!</v>
      </c>
      <c r="O401" s="741">
        <f>J401+K401-M401</f>
        <v>0</v>
      </c>
      <c r="P401" s="813"/>
      <c r="R401" s="658"/>
    </row>
    <row r="402" spans="1:18" s="655" customFormat="1" ht="12.75">
      <c r="A402" s="919"/>
      <c r="B402" s="799"/>
      <c r="C402" s="911" t="s">
        <v>471</v>
      </c>
      <c r="D402" s="912"/>
      <c r="E402" s="912"/>
      <c r="F402" s="912"/>
      <c r="G402" s="912"/>
      <c r="H402" s="912"/>
      <c r="I402" s="912"/>
      <c r="J402" s="912"/>
      <c r="K402" s="912"/>
      <c r="L402" s="912"/>
      <c r="M402" s="912"/>
      <c r="N402" s="912"/>
      <c r="O402" s="912"/>
      <c r="P402" s="914"/>
      <c r="R402" s="658"/>
    </row>
    <row r="403" spans="1:18" s="655" customFormat="1" ht="12" customHeight="1">
      <c r="A403" s="919"/>
      <c r="B403" s="274" t="s">
        <v>123</v>
      </c>
      <c r="C403" s="818" t="s">
        <v>456</v>
      </c>
      <c r="D403" s="802" t="s">
        <v>66</v>
      </c>
      <c r="E403" s="802" t="s">
        <v>23</v>
      </c>
      <c r="F403" s="802" t="s">
        <v>472</v>
      </c>
      <c r="G403" s="802" t="s">
        <v>21</v>
      </c>
      <c r="H403" s="939">
        <v>19858015.27</v>
      </c>
      <c r="I403" s="803">
        <f>SUM(I404:I408)</f>
        <v>19858015.27</v>
      </c>
      <c r="J403" s="804">
        <f>SUM(J404:J408)</f>
        <v>5846070.11</v>
      </c>
      <c r="K403" s="805">
        <f>SUM(K404:K408)</f>
        <v>14008943.73</v>
      </c>
      <c r="L403" s="806">
        <f>SUM(L404:L408)</f>
        <v>19855013.84</v>
      </c>
      <c r="M403" s="807">
        <f>SUM(M404:M408)</f>
        <v>19855013.84</v>
      </c>
      <c r="N403" s="615">
        <f aca="true" t="shared" si="44" ref="N403:N408">(J403+K403)/I403*100</f>
        <v>99.98488554893734</v>
      </c>
      <c r="O403" s="808">
        <f aca="true" t="shared" si="45" ref="O403:O408">J403+K403-M403</f>
        <v>0</v>
      </c>
      <c r="P403" s="819"/>
      <c r="R403" s="658"/>
    </row>
    <row r="404" spans="1:18" s="655" customFormat="1" ht="11.25" customHeight="1">
      <c r="A404" s="919"/>
      <c r="B404" s="326" t="s">
        <v>76</v>
      </c>
      <c r="C404" s="581">
        <v>902</v>
      </c>
      <c r="D404" s="810" t="s">
        <v>66</v>
      </c>
      <c r="E404" s="810" t="s">
        <v>23</v>
      </c>
      <c r="F404" s="712" t="s">
        <v>473</v>
      </c>
      <c r="G404" s="708" t="s">
        <v>28</v>
      </c>
      <c r="H404" s="940"/>
      <c r="I404" s="812">
        <v>233518</v>
      </c>
      <c r="J404" s="623">
        <v>233518</v>
      </c>
      <c r="K404" s="820">
        <v>0</v>
      </c>
      <c r="L404" s="637">
        <v>233518</v>
      </c>
      <c r="M404" s="821">
        <v>233518</v>
      </c>
      <c r="N404" s="707">
        <f t="shared" si="44"/>
        <v>100</v>
      </c>
      <c r="O404" s="604">
        <f t="shared" si="45"/>
        <v>0</v>
      </c>
      <c r="P404" s="822"/>
      <c r="R404" s="658"/>
    </row>
    <row r="405" spans="1:18" s="655" customFormat="1" ht="45">
      <c r="A405" s="919"/>
      <c r="B405" s="823" t="s">
        <v>474</v>
      </c>
      <c r="C405" s="584">
        <v>902</v>
      </c>
      <c r="D405" s="824" t="s">
        <v>66</v>
      </c>
      <c r="E405" s="824" t="s">
        <v>23</v>
      </c>
      <c r="F405" s="712" t="s">
        <v>475</v>
      </c>
      <c r="G405" s="599" t="s">
        <v>28</v>
      </c>
      <c r="H405" s="940"/>
      <c r="I405" s="812">
        <v>25000</v>
      </c>
      <c r="J405" s="621">
        <v>0</v>
      </c>
      <c r="K405" s="825">
        <v>25000</v>
      </c>
      <c r="L405" s="603">
        <v>25000</v>
      </c>
      <c r="M405" s="826">
        <v>25000</v>
      </c>
      <c r="N405" s="680">
        <f t="shared" si="44"/>
        <v>100</v>
      </c>
      <c r="O405" s="602">
        <f t="shared" si="45"/>
        <v>0</v>
      </c>
      <c r="P405" s="822"/>
      <c r="R405" s="658"/>
    </row>
    <row r="406" spans="1:18" s="655" customFormat="1" ht="12" customHeight="1">
      <c r="A406" s="919"/>
      <c r="B406" s="942" t="s">
        <v>476</v>
      </c>
      <c r="C406" s="581">
        <v>902</v>
      </c>
      <c r="D406" s="810" t="s">
        <v>66</v>
      </c>
      <c r="E406" s="810" t="s">
        <v>23</v>
      </c>
      <c r="F406" s="827" t="s">
        <v>477</v>
      </c>
      <c r="G406" s="810" t="s">
        <v>204</v>
      </c>
      <c r="H406" s="940"/>
      <c r="I406" s="812">
        <v>5612552.11</v>
      </c>
      <c r="J406" s="604">
        <v>5612552.11</v>
      </c>
      <c r="K406" s="828">
        <v>-1104.42</v>
      </c>
      <c r="L406" s="637">
        <v>5611447.69</v>
      </c>
      <c r="M406" s="829">
        <v>5611447.69</v>
      </c>
      <c r="N406" s="638">
        <f t="shared" si="44"/>
        <v>99.98032232078465</v>
      </c>
      <c r="O406" s="604">
        <f t="shared" si="45"/>
        <v>0</v>
      </c>
      <c r="P406" s="830"/>
      <c r="R406" s="658"/>
    </row>
    <row r="407" spans="1:18" s="655" customFormat="1" ht="12" customHeight="1">
      <c r="A407" s="919"/>
      <c r="B407" s="943"/>
      <c r="C407" s="581">
        <v>902</v>
      </c>
      <c r="D407" s="810" t="s">
        <v>66</v>
      </c>
      <c r="E407" s="810" t="s">
        <v>23</v>
      </c>
      <c r="F407" s="827" t="s">
        <v>478</v>
      </c>
      <c r="G407" s="810" t="s">
        <v>204</v>
      </c>
      <c r="H407" s="940"/>
      <c r="I407" s="812">
        <v>13986945.16</v>
      </c>
      <c r="J407" s="604">
        <v>0</v>
      </c>
      <c r="K407" s="828">
        <v>13985048.15</v>
      </c>
      <c r="L407" s="637">
        <v>13985048.15</v>
      </c>
      <c r="M407" s="829">
        <v>13985048.15</v>
      </c>
      <c r="N407" s="638">
        <f t="shared" si="44"/>
        <v>99.98643728149142</v>
      </c>
      <c r="O407" s="604">
        <f t="shared" si="45"/>
        <v>0</v>
      </c>
      <c r="P407" s="831"/>
      <c r="R407" s="658"/>
    </row>
    <row r="408" spans="1:18" s="655" customFormat="1" ht="12" customHeight="1" hidden="1" thickTop="1">
      <c r="A408" s="919"/>
      <c r="B408" s="326" t="s">
        <v>479</v>
      </c>
      <c r="C408" s="611">
        <v>905</v>
      </c>
      <c r="D408" s="810" t="s">
        <v>66</v>
      </c>
      <c r="E408" s="810" t="s">
        <v>23</v>
      </c>
      <c r="F408" s="712" t="s">
        <v>480</v>
      </c>
      <c r="G408" s="708" t="s">
        <v>28</v>
      </c>
      <c r="H408" s="941"/>
      <c r="I408" s="469">
        <v>0</v>
      </c>
      <c r="J408" s="832">
        <v>0</v>
      </c>
      <c r="K408" s="832">
        <v>0</v>
      </c>
      <c r="L408" s="637">
        <v>0</v>
      </c>
      <c r="M408" s="832">
        <v>0</v>
      </c>
      <c r="N408" s="638" t="e">
        <f t="shared" si="44"/>
        <v>#DIV/0!</v>
      </c>
      <c r="O408" s="832">
        <f t="shared" si="45"/>
        <v>0</v>
      </c>
      <c r="P408" s="833"/>
      <c r="R408" s="658"/>
    </row>
    <row r="409" spans="1:18" s="655" customFormat="1" ht="12" customHeight="1">
      <c r="A409" s="919"/>
      <c r="B409" s="799"/>
      <c r="C409" s="911" t="s">
        <v>481</v>
      </c>
      <c r="D409" s="912"/>
      <c r="E409" s="912"/>
      <c r="F409" s="912"/>
      <c r="G409" s="912"/>
      <c r="H409" s="912"/>
      <c r="I409" s="913"/>
      <c r="J409" s="912"/>
      <c r="K409" s="912"/>
      <c r="L409" s="912"/>
      <c r="M409" s="912"/>
      <c r="N409" s="912"/>
      <c r="O409" s="912"/>
      <c r="P409" s="914"/>
      <c r="R409" s="658"/>
    </row>
    <row r="410" spans="1:18" s="655" customFormat="1" ht="12" customHeight="1">
      <c r="A410" s="919"/>
      <c r="B410" s="274" t="s">
        <v>123</v>
      </c>
      <c r="C410" s="715">
        <v>902</v>
      </c>
      <c r="D410" s="834" t="s">
        <v>34</v>
      </c>
      <c r="E410" s="834" t="s">
        <v>34</v>
      </c>
      <c r="F410" s="716" t="s">
        <v>482</v>
      </c>
      <c r="G410" s="834" t="s">
        <v>28</v>
      </c>
      <c r="H410" s="915">
        <v>46000</v>
      </c>
      <c r="I410" s="835">
        <f>I411+I412+I413</f>
        <v>46000</v>
      </c>
      <c r="J410" s="613">
        <f>J411+J412+J413</f>
        <v>36000</v>
      </c>
      <c r="K410" s="613">
        <f>K411+K412+K413</f>
        <v>10000</v>
      </c>
      <c r="L410" s="806">
        <f>L411+L412+L413</f>
        <v>46000</v>
      </c>
      <c r="M410" s="613">
        <f>M411+M412+M413</f>
        <v>46000</v>
      </c>
      <c r="N410" s="836">
        <f>(J410+K410)/I410*100</f>
        <v>100</v>
      </c>
      <c r="O410" s="718">
        <f>O411+O412</f>
        <v>0</v>
      </c>
      <c r="P410" s="837"/>
      <c r="R410" s="658"/>
    </row>
    <row r="411" spans="1:18" s="655" customFormat="1" ht="12">
      <c r="A411" s="919"/>
      <c r="B411" s="326" t="s">
        <v>76</v>
      </c>
      <c r="C411" s="584">
        <v>902</v>
      </c>
      <c r="D411" s="824" t="s">
        <v>34</v>
      </c>
      <c r="E411" s="824" t="s">
        <v>34</v>
      </c>
      <c r="F411" s="599" t="s">
        <v>483</v>
      </c>
      <c r="G411" s="824" t="s">
        <v>28</v>
      </c>
      <c r="H411" s="916"/>
      <c r="I411" s="812">
        <v>36000</v>
      </c>
      <c r="J411" s="602">
        <v>36000</v>
      </c>
      <c r="K411" s="602">
        <v>0</v>
      </c>
      <c r="L411" s="603">
        <v>36000</v>
      </c>
      <c r="M411" s="602">
        <v>36000</v>
      </c>
      <c r="N411" s="680">
        <f>(J411+K411)/I411*100</f>
        <v>100</v>
      </c>
      <c r="O411" s="602">
        <f>J411+K411-M411</f>
        <v>0</v>
      </c>
      <c r="P411" s="837"/>
      <c r="R411" s="658"/>
    </row>
    <row r="412" spans="1:18" s="655" customFormat="1" ht="33.75">
      <c r="A412" s="919"/>
      <c r="B412" s="823" t="s">
        <v>484</v>
      </c>
      <c r="C412" s="584">
        <v>902</v>
      </c>
      <c r="D412" s="824" t="s">
        <v>34</v>
      </c>
      <c r="E412" s="824" t="s">
        <v>34</v>
      </c>
      <c r="F412" s="599" t="s">
        <v>485</v>
      </c>
      <c r="G412" s="824" t="s">
        <v>28</v>
      </c>
      <c r="H412" s="916"/>
      <c r="I412" s="812">
        <v>5000</v>
      </c>
      <c r="J412" s="602">
        <v>0</v>
      </c>
      <c r="K412" s="602">
        <v>5000</v>
      </c>
      <c r="L412" s="603">
        <v>5000</v>
      </c>
      <c r="M412" s="602">
        <v>5000</v>
      </c>
      <c r="N412" s="680">
        <f>(J412+K412)/I412*100</f>
        <v>100</v>
      </c>
      <c r="O412" s="602">
        <f>J412+K412-M412</f>
        <v>0</v>
      </c>
      <c r="P412" s="837"/>
      <c r="R412" s="658"/>
    </row>
    <row r="413" spans="1:18" s="655" customFormat="1" ht="34.5" thickBot="1">
      <c r="A413" s="920"/>
      <c r="B413" s="823" t="s">
        <v>486</v>
      </c>
      <c r="C413" s="584">
        <v>902</v>
      </c>
      <c r="D413" s="824" t="s">
        <v>34</v>
      </c>
      <c r="E413" s="824" t="s">
        <v>34</v>
      </c>
      <c r="F413" s="599" t="s">
        <v>487</v>
      </c>
      <c r="G413" s="824" t="s">
        <v>28</v>
      </c>
      <c r="H413" s="917"/>
      <c r="I413" s="812">
        <v>5000</v>
      </c>
      <c r="J413" s="696">
        <v>0</v>
      </c>
      <c r="K413" s="696">
        <v>5000</v>
      </c>
      <c r="L413" s="838">
        <v>5000</v>
      </c>
      <c r="M413" s="696">
        <v>5000</v>
      </c>
      <c r="N413" s="680">
        <f>(J413+K413)/I413*100</f>
        <v>100</v>
      </c>
      <c r="O413" s="602">
        <f>J413+K413-M413</f>
        <v>0</v>
      </c>
      <c r="P413" s="839"/>
      <c r="R413" s="658"/>
    </row>
    <row r="414" spans="1:18" s="655" customFormat="1" ht="13.5" customHeight="1" thickBot="1">
      <c r="A414" s="918">
        <v>17</v>
      </c>
      <c r="B414" s="921" t="s">
        <v>488</v>
      </c>
      <c r="C414" s="922"/>
      <c r="D414" s="922"/>
      <c r="E414" s="922"/>
      <c r="F414" s="922"/>
      <c r="G414" s="922"/>
      <c r="H414" s="922"/>
      <c r="I414" s="922"/>
      <c r="J414" s="922"/>
      <c r="K414" s="922"/>
      <c r="L414" s="922"/>
      <c r="M414" s="922"/>
      <c r="N414" s="922"/>
      <c r="O414" s="922"/>
      <c r="P414" s="923"/>
      <c r="R414" s="658"/>
    </row>
    <row r="415" spans="1:18" s="655" customFormat="1" ht="12.75" customHeight="1" thickBot="1">
      <c r="A415" s="919"/>
      <c r="B415" s="840" t="s">
        <v>43</v>
      </c>
      <c r="C415" s="793" t="s">
        <v>110</v>
      </c>
      <c r="D415" s="794" t="s">
        <v>33</v>
      </c>
      <c r="E415" s="794" t="s">
        <v>46</v>
      </c>
      <c r="F415" s="795" t="s">
        <v>489</v>
      </c>
      <c r="G415" s="841">
        <v>240</v>
      </c>
      <c r="H415" s="924">
        <v>24388564.11</v>
      </c>
      <c r="I415" s="19">
        <f>SUM(I416:I422)</f>
        <v>24388564.110000003</v>
      </c>
      <c r="J415" s="20">
        <f>SUM(J416:J422)</f>
        <v>1502077.69</v>
      </c>
      <c r="K415" s="20">
        <f>SUM(K416:K422)</f>
        <v>20222930.25</v>
      </c>
      <c r="L415" s="21">
        <f>SUM(L416:L422)</f>
        <v>21421947.75</v>
      </c>
      <c r="M415" s="20">
        <f>SUM(M416:M422)</f>
        <v>21421947.75</v>
      </c>
      <c r="N415" s="20">
        <f aca="true" t="shared" si="46" ref="N415:N422">(J415+K415)/I415*100</f>
        <v>89.07866753456032</v>
      </c>
      <c r="O415" s="20">
        <f aca="true" t="shared" si="47" ref="O415:O422">J415+K415-M415</f>
        <v>303060.19000000134</v>
      </c>
      <c r="P415" s="927" t="s">
        <v>186</v>
      </c>
      <c r="R415" s="658"/>
    </row>
    <row r="416" spans="1:18" s="655" customFormat="1" ht="12.75" customHeight="1">
      <c r="A416" s="919"/>
      <c r="B416" s="823" t="s">
        <v>490</v>
      </c>
      <c r="C416" s="842" t="s">
        <v>110</v>
      </c>
      <c r="D416" s="842" t="s">
        <v>33</v>
      </c>
      <c r="E416" s="842" t="s">
        <v>46</v>
      </c>
      <c r="F416" s="842" t="s">
        <v>491</v>
      </c>
      <c r="G416" s="842" t="s">
        <v>28</v>
      </c>
      <c r="H416" s="925"/>
      <c r="I416" s="469">
        <v>64978.98</v>
      </c>
      <c r="J416" s="602">
        <v>0</v>
      </c>
      <c r="K416" s="602">
        <v>55052.2</v>
      </c>
      <c r="L416" s="603">
        <v>55052.2</v>
      </c>
      <c r="M416" s="602">
        <v>55052.2</v>
      </c>
      <c r="N416" s="680">
        <f t="shared" si="46"/>
        <v>84.72309045171222</v>
      </c>
      <c r="O416" s="843">
        <f t="shared" si="47"/>
        <v>0</v>
      </c>
      <c r="P416" s="928"/>
      <c r="R416" s="658"/>
    </row>
    <row r="417" spans="1:18" s="655" customFormat="1" ht="22.5">
      <c r="A417" s="919"/>
      <c r="B417" s="823" t="s">
        <v>492</v>
      </c>
      <c r="C417" s="844" t="s">
        <v>110</v>
      </c>
      <c r="D417" s="844" t="s">
        <v>33</v>
      </c>
      <c r="E417" s="844" t="s">
        <v>46</v>
      </c>
      <c r="F417" s="844" t="s">
        <v>493</v>
      </c>
      <c r="G417" s="844" t="s">
        <v>28</v>
      </c>
      <c r="H417" s="925"/>
      <c r="I417" s="469">
        <v>62854.01</v>
      </c>
      <c r="J417" s="602">
        <v>0</v>
      </c>
      <c r="K417" s="602">
        <v>62521.5</v>
      </c>
      <c r="L417" s="603">
        <v>62521.5</v>
      </c>
      <c r="M417" s="602">
        <v>62521.5</v>
      </c>
      <c r="N417" s="680">
        <f t="shared" si="46"/>
        <v>99.47098045136659</v>
      </c>
      <c r="O417" s="843">
        <f t="shared" si="47"/>
        <v>0</v>
      </c>
      <c r="P417" s="928"/>
      <c r="R417" s="658"/>
    </row>
    <row r="418" spans="1:18" s="655" customFormat="1" ht="22.5">
      <c r="A418" s="919"/>
      <c r="B418" s="823" t="s">
        <v>494</v>
      </c>
      <c r="C418" s="844" t="s">
        <v>110</v>
      </c>
      <c r="D418" s="844" t="s">
        <v>33</v>
      </c>
      <c r="E418" s="844" t="s">
        <v>46</v>
      </c>
      <c r="F418" s="844" t="s">
        <v>495</v>
      </c>
      <c r="G418" s="844" t="s">
        <v>28</v>
      </c>
      <c r="H418" s="925"/>
      <c r="I418" s="469">
        <v>95629.06</v>
      </c>
      <c r="J418" s="604">
        <v>0</v>
      </c>
      <c r="K418" s="604">
        <v>95629.06</v>
      </c>
      <c r="L418" s="637">
        <v>95629.06</v>
      </c>
      <c r="M418" s="604">
        <v>95629.06</v>
      </c>
      <c r="N418" s="638">
        <f t="shared" si="46"/>
        <v>100</v>
      </c>
      <c r="O418" s="832">
        <f t="shared" si="47"/>
        <v>0</v>
      </c>
      <c r="P418" s="928"/>
      <c r="R418" s="658"/>
    </row>
    <row r="419" spans="1:18" s="655" customFormat="1" ht="22.5">
      <c r="A419" s="919"/>
      <c r="B419" s="483" t="s">
        <v>496</v>
      </c>
      <c r="C419" s="484" t="s">
        <v>110</v>
      </c>
      <c r="D419" s="484" t="s">
        <v>33</v>
      </c>
      <c r="E419" s="484" t="s">
        <v>46</v>
      </c>
      <c r="F419" s="485" t="s">
        <v>497</v>
      </c>
      <c r="G419" s="484" t="s">
        <v>28</v>
      </c>
      <c r="H419" s="925"/>
      <c r="I419" s="486">
        <v>1502077.69</v>
      </c>
      <c r="J419" s="486">
        <v>1502077.69</v>
      </c>
      <c r="K419" s="486">
        <v>0</v>
      </c>
      <c r="L419" s="498">
        <v>1502077.69</v>
      </c>
      <c r="M419" s="486">
        <v>1502077.69</v>
      </c>
      <c r="N419" s="632">
        <f>(J419+K419)/I419*100</f>
        <v>100</v>
      </c>
      <c r="O419" s="845">
        <f>J419+K419-M419</f>
        <v>0</v>
      </c>
      <c r="P419" s="928"/>
      <c r="R419" s="658"/>
    </row>
    <row r="420" spans="1:18" s="655" customFormat="1" ht="22.5">
      <c r="A420" s="919"/>
      <c r="B420" s="483" t="s">
        <v>498</v>
      </c>
      <c r="C420" s="484" t="s">
        <v>110</v>
      </c>
      <c r="D420" s="484" t="s">
        <v>33</v>
      </c>
      <c r="E420" s="484" t="s">
        <v>46</v>
      </c>
      <c r="F420" s="485" t="s">
        <v>499</v>
      </c>
      <c r="G420" s="484" t="s">
        <v>28</v>
      </c>
      <c r="H420" s="925"/>
      <c r="I420" s="486">
        <v>5369000</v>
      </c>
      <c r="J420" s="486">
        <v>0</v>
      </c>
      <c r="K420" s="486">
        <v>3653950.17</v>
      </c>
      <c r="L420" s="498">
        <v>3653950.17</v>
      </c>
      <c r="M420" s="486">
        <v>3653950.17</v>
      </c>
      <c r="N420" s="632">
        <f>(J420+K420)/I420*100</f>
        <v>68.0564382566586</v>
      </c>
      <c r="O420" s="845">
        <f>J420+K420-M420</f>
        <v>0</v>
      </c>
      <c r="P420" s="928"/>
      <c r="R420" s="658"/>
    </row>
    <row r="421" spans="1:18" s="655" customFormat="1" ht="22.5">
      <c r="A421" s="919"/>
      <c r="B421" s="483" t="s">
        <v>500</v>
      </c>
      <c r="C421" s="484" t="s">
        <v>110</v>
      </c>
      <c r="D421" s="484" t="s">
        <v>33</v>
      </c>
      <c r="E421" s="484" t="s">
        <v>46</v>
      </c>
      <c r="F421" s="485" t="s">
        <v>501</v>
      </c>
      <c r="G421" s="484" t="s">
        <v>28</v>
      </c>
      <c r="H421" s="925"/>
      <c r="I421" s="486">
        <v>14783910.32</v>
      </c>
      <c r="J421" s="486">
        <v>0</v>
      </c>
      <c r="K421" s="486">
        <v>14111462.53</v>
      </c>
      <c r="L421" s="498">
        <v>13808402.34</v>
      </c>
      <c r="M421" s="486">
        <v>13808402.34</v>
      </c>
      <c r="N421" s="632">
        <f t="shared" si="46"/>
        <v>95.45148898062308</v>
      </c>
      <c r="O421" s="845">
        <f t="shared" si="47"/>
        <v>303060.1899999995</v>
      </c>
      <c r="P421" s="928"/>
      <c r="R421" s="658"/>
    </row>
    <row r="422" spans="1:18" s="655" customFormat="1" ht="13.5" customHeight="1" thickBot="1">
      <c r="A422" s="920"/>
      <c r="B422" s="846" t="s">
        <v>502</v>
      </c>
      <c r="C422" s="785" t="s">
        <v>110</v>
      </c>
      <c r="D422" s="785" t="s">
        <v>33</v>
      </c>
      <c r="E422" s="785" t="s">
        <v>46</v>
      </c>
      <c r="F422" s="660" t="s">
        <v>503</v>
      </c>
      <c r="G422" s="785" t="s">
        <v>28</v>
      </c>
      <c r="H422" s="926"/>
      <c r="I422" s="847">
        <v>2510114.05</v>
      </c>
      <c r="J422" s="847">
        <v>0</v>
      </c>
      <c r="K422" s="847">
        <v>2244314.79</v>
      </c>
      <c r="L422" s="848">
        <v>2244314.79</v>
      </c>
      <c r="M422" s="847">
        <v>2244314.79</v>
      </c>
      <c r="N422" s="789">
        <f t="shared" si="46"/>
        <v>89.41086919934973</v>
      </c>
      <c r="O422" s="849">
        <f t="shared" si="47"/>
        <v>0</v>
      </c>
      <c r="P422" s="929"/>
      <c r="R422" s="658"/>
    </row>
    <row r="423" spans="1:18" ht="15" customHeight="1" thickBot="1">
      <c r="A423" s="850"/>
      <c r="B423" s="851" t="s">
        <v>504</v>
      </c>
      <c r="C423" s="852"/>
      <c r="D423" s="853"/>
      <c r="E423" s="853"/>
      <c r="F423" s="854"/>
      <c r="G423" s="854"/>
      <c r="H423" s="855">
        <f aca="true" t="shared" si="48" ref="H423:M423">H6+H19+H39+H79+H135+H160+H175+H205+H217+H251+H320+H325+H342+H392+H396+H76+H415</f>
        <v>1665467356.4800003</v>
      </c>
      <c r="I423" s="855">
        <f t="shared" si="48"/>
        <v>1665467356.4800003</v>
      </c>
      <c r="J423" s="855">
        <f t="shared" si="48"/>
        <v>349727280.01</v>
      </c>
      <c r="K423" s="855">
        <f t="shared" si="48"/>
        <v>1341552219.8999999</v>
      </c>
      <c r="L423" s="855">
        <f t="shared" si="48"/>
        <v>1590826591.4999998</v>
      </c>
      <c r="M423" s="855">
        <f t="shared" si="48"/>
        <v>1590826394.68</v>
      </c>
      <c r="N423" s="855">
        <v>100</v>
      </c>
      <c r="O423" s="855">
        <f>O6+O19+O39+O79+O135+O160+O175+O205+O217+O251+O320+O325+O342+O392+O396+O76+O415</f>
        <v>100453105.22999999</v>
      </c>
      <c r="P423" s="856"/>
      <c r="R423" s="14">
        <v>331934173.95</v>
      </c>
    </row>
    <row r="424" spans="1:16" ht="13.5" thickBot="1">
      <c r="A424" s="857"/>
      <c r="B424" s="858"/>
      <c r="C424" s="859"/>
      <c r="D424" s="860"/>
      <c r="E424" s="860"/>
      <c r="F424" s="860"/>
      <c r="G424" s="860"/>
      <c r="H424" s="861"/>
      <c r="I424" s="862"/>
      <c r="J424" s="862"/>
      <c r="K424" s="862"/>
      <c r="L424" s="863"/>
      <c r="M424" s="864" t="s">
        <v>505</v>
      </c>
      <c r="N424" s="865">
        <f>L423-M423</f>
        <v>196.81999969482422</v>
      </c>
      <c r="O424" s="859"/>
      <c r="P424" s="866"/>
    </row>
    <row r="425" spans="1:16" ht="12.75">
      <c r="A425" s="867"/>
      <c r="B425" s="868"/>
      <c r="C425" s="868"/>
      <c r="D425" s="869"/>
      <c r="E425" s="869"/>
      <c r="F425" s="869"/>
      <c r="G425" s="869"/>
      <c r="H425" s="867"/>
      <c r="I425" s="870"/>
      <c r="J425" s="870"/>
      <c r="K425" s="870"/>
      <c r="L425" s="871"/>
      <c r="M425" s="872"/>
      <c r="N425" s="873"/>
      <c r="O425" s="868"/>
      <c r="P425" s="874"/>
    </row>
    <row r="426" spans="1:16" ht="12.75">
      <c r="A426" s="875" t="s">
        <v>394</v>
      </c>
      <c r="B426" s="876" t="s">
        <v>506</v>
      </c>
      <c r="C426" s="876"/>
      <c r="D426" s="877"/>
      <c r="E426" s="877"/>
      <c r="F426" s="877"/>
      <c r="G426" s="877"/>
      <c r="H426" s="878"/>
      <c r="N426" s="881"/>
      <c r="O426" s="881"/>
      <c r="P426" s="882"/>
    </row>
    <row r="427" spans="1:16" ht="12.75">
      <c r="A427" s="875" t="s">
        <v>402</v>
      </c>
      <c r="B427" s="909" t="s">
        <v>507</v>
      </c>
      <c r="C427" s="909"/>
      <c r="D427" s="909"/>
      <c r="E427" s="909"/>
      <c r="F427" s="909"/>
      <c r="G427" s="909"/>
      <c r="H427" s="909"/>
      <c r="L427" s="883"/>
      <c r="M427" s="881"/>
      <c r="N427" s="881"/>
      <c r="O427" s="881"/>
      <c r="P427" s="882"/>
    </row>
    <row r="428" spans="6:19" ht="12.75">
      <c r="F428" s="886"/>
      <c r="G428" s="869"/>
      <c r="H428" s="881"/>
      <c r="I428" s="881"/>
      <c r="J428" s="881"/>
      <c r="K428" s="886"/>
      <c r="L428" s="887"/>
      <c r="M428" s="881"/>
      <c r="N428" s="881"/>
      <c r="O428" s="881"/>
      <c r="P428" s="882"/>
      <c r="S428" s="888"/>
    </row>
    <row r="429" spans="4:19" ht="12.75">
      <c r="D429" s="869"/>
      <c r="E429" s="881"/>
      <c r="F429" s="886"/>
      <c r="G429" s="869"/>
      <c r="H429" s="881"/>
      <c r="I429" s="881"/>
      <c r="J429" s="881"/>
      <c r="K429" s="886"/>
      <c r="L429" s="887"/>
      <c r="M429" s="881"/>
      <c r="N429" s="881"/>
      <c r="O429" s="881"/>
      <c r="P429" s="882"/>
      <c r="S429" s="879"/>
    </row>
    <row r="430" spans="2:19" ht="12.75">
      <c r="B430" s="655"/>
      <c r="D430" s="869"/>
      <c r="E430" s="881"/>
      <c r="F430" s="886"/>
      <c r="G430" s="869"/>
      <c r="H430" s="881"/>
      <c r="I430" s="881"/>
      <c r="J430" s="881"/>
      <c r="K430" s="886"/>
      <c r="L430" s="887"/>
      <c r="M430" s="881"/>
      <c r="N430" s="881"/>
      <c r="O430" s="881"/>
      <c r="P430" s="882"/>
      <c r="S430" s="879"/>
    </row>
    <row r="431" spans="4:19" ht="12.75" hidden="1">
      <c r="D431" s="869"/>
      <c r="E431" s="881"/>
      <c r="F431" s="886"/>
      <c r="G431" s="889"/>
      <c r="H431" s="890"/>
      <c r="I431" s="891">
        <v>1194733085.75</v>
      </c>
      <c r="J431" s="890"/>
      <c r="K431" s="892">
        <v>480222919.5</v>
      </c>
      <c r="L431" s="893">
        <v>629218444.41</v>
      </c>
      <c r="M431" s="881"/>
      <c r="N431" s="881"/>
      <c r="O431" s="881"/>
      <c r="P431" s="882"/>
      <c r="S431" s="879"/>
    </row>
    <row r="432" spans="1:19" s="885" customFormat="1" ht="12.75" hidden="1">
      <c r="A432" s="884"/>
      <c r="B432" s="1"/>
      <c r="C432" s="1"/>
      <c r="D432" s="869"/>
      <c r="E432" s="881"/>
      <c r="G432" s="894"/>
      <c r="H432" s="895"/>
      <c r="I432" s="896"/>
      <c r="J432" s="897"/>
      <c r="K432" s="897"/>
      <c r="L432" s="898"/>
      <c r="M432" s="2"/>
      <c r="N432" s="1"/>
      <c r="O432" s="1"/>
      <c r="P432" s="899"/>
      <c r="R432" s="2"/>
      <c r="S432" s="879"/>
    </row>
    <row r="433" spans="7:19" ht="12.75" hidden="1">
      <c r="G433" s="894"/>
      <c r="H433" s="895" t="s">
        <v>508</v>
      </c>
      <c r="I433" s="900">
        <f>I431-I423</f>
        <v>-470734270.73000026</v>
      </c>
      <c r="J433" s="897"/>
      <c r="K433" s="897">
        <f>K431-L423</f>
        <v>-1110603671.9999998</v>
      </c>
      <c r="L433" s="900">
        <f>L431-L423</f>
        <v>-961608147.0899998</v>
      </c>
      <c r="S433" s="879"/>
    </row>
    <row r="434" spans="1:19" s="885" customFormat="1" ht="12.75" hidden="1">
      <c r="A434" s="884"/>
      <c r="B434" s="1"/>
      <c r="C434" s="1"/>
      <c r="G434" s="894"/>
      <c r="H434" s="895"/>
      <c r="I434" s="894"/>
      <c r="J434" s="897"/>
      <c r="K434" s="897"/>
      <c r="L434" s="898"/>
      <c r="M434" s="2"/>
      <c r="N434" s="1"/>
      <c r="O434" s="1"/>
      <c r="P434" s="899"/>
      <c r="R434" s="2"/>
      <c r="S434" s="879"/>
    </row>
    <row r="435" spans="1:19" s="885" customFormat="1" ht="12.75" hidden="1">
      <c r="A435" s="884"/>
      <c r="B435" s="1" t="s">
        <v>509</v>
      </c>
      <c r="C435" s="1"/>
      <c r="G435" s="894"/>
      <c r="H435" s="895"/>
      <c r="I435" s="894"/>
      <c r="J435" s="897"/>
      <c r="K435" s="897"/>
      <c r="L435" s="898"/>
      <c r="M435" s="2"/>
      <c r="N435" s="1"/>
      <c r="O435" s="1"/>
      <c r="P435" s="899"/>
      <c r="R435" s="2"/>
      <c r="S435" s="879"/>
    </row>
    <row r="436" spans="1:19" s="885" customFormat="1" ht="12.75" hidden="1">
      <c r="A436" s="884"/>
      <c r="B436" s="1" t="s">
        <v>510</v>
      </c>
      <c r="C436" s="1"/>
      <c r="G436" s="894"/>
      <c r="H436" s="895"/>
      <c r="I436" s="894"/>
      <c r="J436" s="897"/>
      <c r="K436" s="897"/>
      <c r="L436" s="898"/>
      <c r="M436" s="2"/>
      <c r="N436" s="1"/>
      <c r="O436" s="1"/>
      <c r="P436" s="899"/>
      <c r="R436" s="2"/>
      <c r="S436" s="879">
        <f>S428-I423</f>
        <v>-1665467356.4800003</v>
      </c>
    </row>
    <row r="437" spans="1:18" s="885" customFormat="1" ht="25.5" hidden="1">
      <c r="A437" s="884"/>
      <c r="B437" s="1" t="s">
        <v>511</v>
      </c>
      <c r="C437" s="1"/>
      <c r="G437" s="894"/>
      <c r="H437" s="895"/>
      <c r="I437" s="894"/>
      <c r="J437" s="897"/>
      <c r="K437" s="897"/>
      <c r="L437" s="898"/>
      <c r="M437" s="2"/>
      <c r="N437" s="1"/>
      <c r="O437" s="1"/>
      <c r="P437" s="899"/>
      <c r="R437" s="2"/>
    </row>
    <row r="438" spans="1:18" s="885" customFormat="1" ht="12.75" hidden="1">
      <c r="A438" s="884"/>
      <c r="B438" s="1" t="s">
        <v>512</v>
      </c>
      <c r="C438" s="1"/>
      <c r="G438" s="894"/>
      <c r="H438" s="895"/>
      <c r="I438" s="894"/>
      <c r="J438" s="897"/>
      <c r="K438" s="897"/>
      <c r="L438" s="898"/>
      <c r="M438" s="2"/>
      <c r="N438" s="1"/>
      <c r="O438" s="1"/>
      <c r="P438" s="899"/>
      <c r="R438" s="2"/>
    </row>
    <row r="439" spans="1:19" s="2" customFormat="1" ht="12.75" hidden="1">
      <c r="A439" s="884"/>
      <c r="B439" s="1"/>
      <c r="C439" s="1"/>
      <c r="D439" s="885"/>
      <c r="E439" s="885"/>
      <c r="F439" s="885"/>
      <c r="G439" s="894"/>
      <c r="H439" s="895"/>
      <c r="I439" s="896"/>
      <c r="J439" s="897"/>
      <c r="K439" s="897"/>
      <c r="L439" s="898"/>
      <c r="N439" s="1"/>
      <c r="O439" s="1"/>
      <c r="P439" s="899"/>
      <c r="Q439" s="1"/>
      <c r="S439" s="1"/>
    </row>
    <row r="440" spans="1:19" s="2" customFormat="1" ht="28.5">
      <c r="A440" s="884"/>
      <c r="B440" s="901" t="s">
        <v>513</v>
      </c>
      <c r="C440" s="901"/>
      <c r="D440" s="901"/>
      <c r="E440" s="901"/>
      <c r="F440" s="902"/>
      <c r="G440" s="902"/>
      <c r="H440" s="903"/>
      <c r="I440" s="904"/>
      <c r="J440" s="910" t="s">
        <v>514</v>
      </c>
      <c r="K440" s="910"/>
      <c r="L440" s="898"/>
      <c r="N440" s="1"/>
      <c r="O440" s="1"/>
      <c r="P440" s="899"/>
      <c r="Q440" s="1"/>
      <c r="S440" s="1"/>
    </row>
    <row r="441" spans="1:19" s="2" customFormat="1" ht="12.75">
      <c r="A441" s="884"/>
      <c r="B441" s="1"/>
      <c r="C441" s="1"/>
      <c r="D441" s="885"/>
      <c r="E441" s="885"/>
      <c r="F441" s="885"/>
      <c r="G441" s="894"/>
      <c r="H441" s="895"/>
      <c r="I441" s="896"/>
      <c r="J441" s="897"/>
      <c r="K441" s="897"/>
      <c r="L441" s="898"/>
      <c r="N441" s="1"/>
      <c r="O441" s="1"/>
      <c r="P441" s="899"/>
      <c r="Q441" s="1"/>
      <c r="S441" s="1"/>
    </row>
    <row r="442" spans="1:19" s="2" customFormat="1" ht="12.75">
      <c r="A442" s="884"/>
      <c r="C442" s="1"/>
      <c r="D442" s="885"/>
      <c r="E442" s="885"/>
      <c r="F442" s="885"/>
      <c r="G442" s="894"/>
      <c r="H442" s="895"/>
      <c r="I442" s="896"/>
      <c r="J442" s="897"/>
      <c r="K442" s="897"/>
      <c r="L442" s="898"/>
      <c r="N442" s="1"/>
      <c r="O442" s="1"/>
      <c r="P442" s="899"/>
      <c r="Q442" s="1"/>
      <c r="S442" s="1"/>
    </row>
    <row r="443" spans="1:19" s="2" customFormat="1" ht="12.75">
      <c r="A443" s="884"/>
      <c r="B443" s="655" t="s">
        <v>515</v>
      </c>
      <c r="C443" s="1"/>
      <c r="D443" s="885"/>
      <c r="E443" s="885"/>
      <c r="F443" s="885"/>
      <c r="G443" s="894"/>
      <c r="H443" s="895"/>
      <c r="I443" s="896"/>
      <c r="J443" s="897"/>
      <c r="K443" s="897"/>
      <c r="L443" s="898"/>
      <c r="N443" s="1"/>
      <c r="O443" s="1"/>
      <c r="P443" s="899"/>
      <c r="Q443" s="1"/>
      <c r="S443" s="1"/>
    </row>
    <row r="444" spans="1:19" s="2" customFormat="1" ht="12.75">
      <c r="A444" s="884"/>
      <c r="B444" s="655" t="s">
        <v>516</v>
      </c>
      <c r="C444" s="1"/>
      <c r="D444" s="885"/>
      <c r="E444" s="885"/>
      <c r="F444" s="885"/>
      <c r="G444" s="894"/>
      <c r="H444" s="895"/>
      <c r="I444" s="896"/>
      <c r="J444" s="897"/>
      <c r="K444" s="897"/>
      <c r="L444" s="898"/>
      <c r="N444" s="1"/>
      <c r="O444" s="1"/>
      <c r="P444" s="899"/>
      <c r="Q444" s="1"/>
      <c r="S444" s="1"/>
    </row>
    <row r="445" spans="1:19" s="2" customFormat="1" ht="12.75">
      <c r="A445" s="884"/>
      <c r="B445" s="655"/>
      <c r="C445" s="1"/>
      <c r="D445" s="885"/>
      <c r="E445" s="885"/>
      <c r="F445" s="885"/>
      <c r="G445" s="894"/>
      <c r="H445" s="895"/>
      <c r="I445" s="896"/>
      <c r="J445" s="897"/>
      <c r="K445" s="897"/>
      <c r="L445" s="898"/>
      <c r="N445" s="1"/>
      <c r="O445" s="1"/>
      <c r="P445" s="899"/>
      <c r="Q445" s="1"/>
      <c r="S445" s="1"/>
    </row>
    <row r="446" spans="1:19" s="2" customFormat="1" ht="12.75">
      <c r="A446" s="884"/>
      <c r="B446" s="655"/>
      <c r="C446" s="1"/>
      <c r="D446" s="885"/>
      <c r="E446" s="885"/>
      <c r="F446" s="885"/>
      <c r="G446" s="894"/>
      <c r="H446" s="895"/>
      <c r="I446" s="896"/>
      <c r="J446" s="897"/>
      <c r="K446" s="897"/>
      <c r="L446" s="898"/>
      <c r="N446" s="1"/>
      <c r="O446" s="1"/>
      <c r="P446" s="899"/>
      <c r="Q446" s="1"/>
      <c r="S446" s="1"/>
    </row>
    <row r="447" spans="1:19" s="2" customFormat="1" ht="12.75">
      <c r="A447" s="884"/>
      <c r="B447" s="655"/>
      <c r="C447" s="1"/>
      <c r="D447" s="885"/>
      <c r="E447" s="885"/>
      <c r="F447" s="885"/>
      <c r="G447" s="894"/>
      <c r="H447" s="895"/>
      <c r="I447" s="896"/>
      <c r="J447" s="897"/>
      <c r="K447" s="897"/>
      <c r="L447" s="898"/>
      <c r="N447" s="1"/>
      <c r="O447" s="1"/>
      <c r="P447" s="899"/>
      <c r="Q447" s="1"/>
      <c r="S447" s="1"/>
    </row>
    <row r="448" spans="1:19" s="2" customFormat="1" ht="12.75">
      <c r="A448" s="884"/>
      <c r="B448" s="655"/>
      <c r="C448" s="1"/>
      <c r="D448" s="885"/>
      <c r="E448" s="885"/>
      <c r="F448" s="885"/>
      <c r="G448" s="894"/>
      <c r="H448" s="895"/>
      <c r="I448" s="896"/>
      <c r="J448" s="897"/>
      <c r="K448" s="897"/>
      <c r="L448" s="898"/>
      <c r="N448" s="1"/>
      <c r="O448" s="1"/>
      <c r="P448" s="899"/>
      <c r="Q448" s="1"/>
      <c r="S448" s="1"/>
    </row>
    <row r="449" spans="1:19" s="2" customFormat="1" ht="12.75">
      <c r="A449" s="884"/>
      <c r="B449" s="655"/>
      <c r="C449" s="1"/>
      <c r="D449" s="885"/>
      <c r="E449" s="885"/>
      <c r="F449" s="885"/>
      <c r="G449" s="894"/>
      <c r="H449" s="895"/>
      <c r="I449" s="896"/>
      <c r="J449" s="897"/>
      <c r="K449" s="897"/>
      <c r="L449" s="898"/>
      <c r="N449" s="1"/>
      <c r="O449" s="1"/>
      <c r="P449" s="899"/>
      <c r="Q449" s="1"/>
      <c r="S449" s="1"/>
    </row>
    <row r="450" spans="1:19" s="2" customFormat="1" ht="12.75">
      <c r="A450" s="884"/>
      <c r="B450" s="655"/>
      <c r="C450" s="1"/>
      <c r="D450" s="885"/>
      <c r="E450" s="885"/>
      <c r="F450" s="885"/>
      <c r="G450" s="894"/>
      <c r="H450" s="895"/>
      <c r="I450" s="896"/>
      <c r="J450" s="897"/>
      <c r="K450" s="897"/>
      <c r="L450" s="898"/>
      <c r="N450" s="1"/>
      <c r="O450" s="1"/>
      <c r="P450" s="899"/>
      <c r="Q450" s="1"/>
      <c r="S450" s="1"/>
    </row>
    <row r="451" spans="1:19" s="2" customFormat="1" ht="12.75">
      <c r="A451" s="884"/>
      <c r="B451" s="655"/>
      <c r="C451" s="1"/>
      <c r="D451" s="885"/>
      <c r="E451" s="885"/>
      <c r="F451" s="885"/>
      <c r="G451" s="894"/>
      <c r="H451" s="895"/>
      <c r="I451" s="896"/>
      <c r="J451" s="897"/>
      <c r="K451" s="897"/>
      <c r="L451" s="898"/>
      <c r="N451" s="1"/>
      <c r="O451" s="1"/>
      <c r="P451" s="899"/>
      <c r="Q451" s="1"/>
      <c r="S451" s="1"/>
    </row>
    <row r="452" spans="1:19" s="2" customFormat="1" ht="12.75">
      <c r="A452" s="884"/>
      <c r="B452" s="655"/>
      <c r="C452" s="1"/>
      <c r="D452" s="885"/>
      <c r="E452" s="885"/>
      <c r="F452" s="885"/>
      <c r="G452" s="894"/>
      <c r="H452" s="895"/>
      <c r="I452" s="896"/>
      <c r="J452" s="897"/>
      <c r="K452" s="897"/>
      <c r="L452" s="898"/>
      <c r="N452" s="1"/>
      <c r="O452" s="1"/>
      <c r="P452" s="899"/>
      <c r="Q452" s="1"/>
      <c r="S452" s="1"/>
    </row>
    <row r="453" spans="1:19" s="2" customFormat="1" ht="12.75">
      <c r="A453" s="884"/>
      <c r="B453" s="655"/>
      <c r="C453" s="1"/>
      <c r="D453" s="885"/>
      <c r="E453" s="885"/>
      <c r="F453" s="885"/>
      <c r="G453" s="894"/>
      <c r="H453" s="895"/>
      <c r="I453" s="896"/>
      <c r="J453" s="897"/>
      <c r="K453" s="897"/>
      <c r="L453" s="898"/>
      <c r="N453" s="1"/>
      <c r="O453" s="1"/>
      <c r="P453" s="899"/>
      <c r="Q453" s="1"/>
      <c r="S453" s="1"/>
    </row>
    <row r="454" spans="1:19" s="2" customFormat="1" ht="12.75">
      <c r="A454" s="884"/>
      <c r="B454" s="655"/>
      <c r="C454" s="1"/>
      <c r="D454" s="885"/>
      <c r="E454" s="885"/>
      <c r="F454" s="885"/>
      <c r="G454" s="894"/>
      <c r="H454" s="895"/>
      <c r="I454" s="896"/>
      <c r="J454" s="897"/>
      <c r="K454" s="897"/>
      <c r="L454" s="898"/>
      <c r="N454" s="1"/>
      <c r="O454" s="1"/>
      <c r="P454" s="899"/>
      <c r="Q454" s="1"/>
      <c r="S454" s="1"/>
    </row>
    <row r="455" spans="1:19" s="2" customFormat="1" ht="12.75">
      <c r="A455" s="884"/>
      <c r="B455" s="655"/>
      <c r="C455" s="1"/>
      <c r="D455" s="885"/>
      <c r="E455" s="885"/>
      <c r="F455" s="885"/>
      <c r="G455" s="894"/>
      <c r="H455" s="895"/>
      <c r="I455" s="896"/>
      <c r="J455" s="897"/>
      <c r="K455" s="897"/>
      <c r="L455" s="898"/>
      <c r="N455" s="1"/>
      <c r="O455" s="1"/>
      <c r="P455" s="899"/>
      <c r="Q455" s="1"/>
      <c r="S455" s="1"/>
    </row>
    <row r="456" spans="1:19" s="2" customFormat="1" ht="12.75">
      <c r="A456" s="884"/>
      <c r="B456" s="655"/>
      <c r="C456" s="1"/>
      <c r="D456" s="885"/>
      <c r="E456" s="885"/>
      <c r="F456" s="885"/>
      <c r="G456" s="894"/>
      <c r="H456" s="895"/>
      <c r="I456" s="896"/>
      <c r="J456" s="897"/>
      <c r="K456" s="897"/>
      <c r="L456" s="898"/>
      <c r="N456" s="1"/>
      <c r="O456" s="1"/>
      <c r="P456" s="899"/>
      <c r="Q456" s="1"/>
      <c r="S456" s="1"/>
    </row>
    <row r="457" spans="1:19" s="2" customFormat="1" ht="12.75">
      <c r="A457" s="884"/>
      <c r="B457" s="655"/>
      <c r="C457" s="1"/>
      <c r="D457" s="885"/>
      <c r="E457" s="885"/>
      <c r="F457" s="885"/>
      <c r="G457" s="894"/>
      <c r="H457" s="895"/>
      <c r="I457" s="896"/>
      <c r="J457" s="897"/>
      <c r="K457" s="897"/>
      <c r="L457" s="898"/>
      <c r="N457" s="1"/>
      <c r="O457" s="1"/>
      <c r="P457" s="899"/>
      <c r="Q457" s="1"/>
      <c r="S457" s="1"/>
    </row>
    <row r="458" spans="1:19" s="2" customFormat="1" ht="12.75">
      <c r="A458" s="884"/>
      <c r="B458" s="655"/>
      <c r="C458" s="1"/>
      <c r="D458" s="885"/>
      <c r="E458" s="885"/>
      <c r="F458" s="885"/>
      <c r="G458" s="894"/>
      <c r="H458" s="895"/>
      <c r="I458" s="896"/>
      <c r="J458" s="897"/>
      <c r="K458" s="897"/>
      <c r="L458" s="898"/>
      <c r="N458" s="1"/>
      <c r="O458" s="1"/>
      <c r="P458" s="899"/>
      <c r="Q458" s="1"/>
      <c r="S458" s="1"/>
    </row>
    <row r="459" spans="1:19" s="2" customFormat="1" ht="12.75">
      <c r="A459" s="884"/>
      <c r="B459" s="655"/>
      <c r="C459" s="1"/>
      <c r="D459" s="885"/>
      <c r="E459" s="885"/>
      <c r="F459" s="885"/>
      <c r="G459" s="894"/>
      <c r="H459" s="895"/>
      <c r="I459" s="896"/>
      <c r="J459" s="897"/>
      <c r="K459" s="897"/>
      <c r="L459" s="898"/>
      <c r="N459" s="1"/>
      <c r="O459" s="1"/>
      <c r="P459" s="899"/>
      <c r="Q459" s="1"/>
      <c r="S459" s="1"/>
    </row>
    <row r="460" spans="1:19" s="2" customFormat="1" ht="12.75">
      <c r="A460" s="884"/>
      <c r="B460" s="655"/>
      <c r="C460" s="1"/>
      <c r="D460" s="885"/>
      <c r="E460" s="885"/>
      <c r="F460" s="885"/>
      <c r="G460" s="894"/>
      <c r="H460" s="895"/>
      <c r="I460" s="896"/>
      <c r="J460" s="897"/>
      <c r="K460" s="897"/>
      <c r="L460" s="898"/>
      <c r="N460" s="1"/>
      <c r="O460" s="1"/>
      <c r="P460" s="899"/>
      <c r="Q460" s="1"/>
      <c r="S460" s="1"/>
    </row>
    <row r="461" spans="1:19" s="2" customFormat="1" ht="12.75">
      <c r="A461" s="884"/>
      <c r="B461" s="655"/>
      <c r="C461" s="1"/>
      <c r="D461" s="885"/>
      <c r="E461" s="885"/>
      <c r="F461" s="885"/>
      <c r="G461" s="894"/>
      <c r="H461" s="895"/>
      <c r="I461" s="896"/>
      <c r="J461" s="897"/>
      <c r="K461" s="897"/>
      <c r="L461" s="898"/>
      <c r="N461" s="1"/>
      <c r="O461" s="1"/>
      <c r="P461" s="899"/>
      <c r="Q461" s="1"/>
      <c r="S461" s="1"/>
    </row>
    <row r="462" spans="1:19" s="2" customFormat="1" ht="12.75">
      <c r="A462" s="884"/>
      <c r="B462" s="655"/>
      <c r="C462" s="1"/>
      <c r="D462" s="885"/>
      <c r="E462" s="885"/>
      <c r="F462" s="885"/>
      <c r="G462" s="894"/>
      <c r="H462" s="895"/>
      <c r="I462" s="896"/>
      <c r="J462" s="897"/>
      <c r="K462" s="897"/>
      <c r="L462" s="898"/>
      <c r="N462" s="1"/>
      <c r="O462" s="1"/>
      <c r="P462" s="899"/>
      <c r="Q462" s="1"/>
      <c r="S462" s="1"/>
    </row>
    <row r="463" spans="1:19" s="2" customFormat="1" ht="12.75">
      <c r="A463" s="884"/>
      <c r="B463" s="655"/>
      <c r="C463" s="1"/>
      <c r="D463" s="885"/>
      <c r="E463" s="885"/>
      <c r="F463" s="885"/>
      <c r="G463" s="894"/>
      <c r="H463" s="895"/>
      <c r="I463" s="896"/>
      <c r="J463" s="897"/>
      <c r="K463" s="897"/>
      <c r="L463" s="898"/>
      <c r="N463" s="1"/>
      <c r="O463" s="1"/>
      <c r="P463" s="899"/>
      <c r="Q463" s="1"/>
      <c r="S463" s="1"/>
    </row>
    <row r="464" spans="1:19" s="2" customFormat="1" ht="12.75">
      <c r="A464" s="884"/>
      <c r="B464" s="655"/>
      <c r="C464" s="1"/>
      <c r="D464" s="885"/>
      <c r="E464" s="885"/>
      <c r="F464" s="885"/>
      <c r="G464" s="894"/>
      <c r="H464" s="895"/>
      <c r="I464" s="896"/>
      <c r="J464" s="897"/>
      <c r="K464" s="897"/>
      <c r="L464" s="898"/>
      <c r="N464" s="1"/>
      <c r="O464" s="1"/>
      <c r="P464" s="899"/>
      <c r="Q464" s="1"/>
      <c r="S464" s="1"/>
    </row>
    <row r="465" spans="1:19" s="2" customFormat="1" ht="12.75">
      <c r="A465" s="884"/>
      <c r="B465" s="655"/>
      <c r="C465" s="1"/>
      <c r="D465" s="885"/>
      <c r="E465" s="885"/>
      <c r="F465" s="885"/>
      <c r="G465" s="894"/>
      <c r="H465" s="895"/>
      <c r="I465" s="896"/>
      <c r="J465" s="897"/>
      <c r="K465" s="897"/>
      <c r="L465" s="898"/>
      <c r="N465" s="1"/>
      <c r="O465" s="1"/>
      <c r="P465" s="899"/>
      <c r="Q465" s="1"/>
      <c r="S465" s="1"/>
    </row>
    <row r="466" spans="1:19" s="2" customFormat="1" ht="12.75">
      <c r="A466" s="884"/>
      <c r="B466" s="655"/>
      <c r="C466" s="1"/>
      <c r="D466" s="885"/>
      <c r="E466" s="885"/>
      <c r="F466" s="885"/>
      <c r="G466" s="894"/>
      <c r="H466" s="895"/>
      <c r="I466" s="896"/>
      <c r="J466" s="897"/>
      <c r="K466" s="897"/>
      <c r="L466" s="898"/>
      <c r="N466" s="1"/>
      <c r="O466" s="1"/>
      <c r="P466" s="899"/>
      <c r="Q466" s="1"/>
      <c r="S466" s="1"/>
    </row>
    <row r="467" spans="1:19" s="2" customFormat="1" ht="12.75">
      <c r="A467" s="884"/>
      <c r="B467" s="655"/>
      <c r="C467" s="1"/>
      <c r="D467" s="885"/>
      <c r="E467" s="885"/>
      <c r="F467" s="885"/>
      <c r="G467" s="894"/>
      <c r="H467" s="895"/>
      <c r="I467" s="896"/>
      <c r="J467" s="897"/>
      <c r="K467" s="897"/>
      <c r="L467" s="898"/>
      <c r="N467" s="1"/>
      <c r="O467" s="1"/>
      <c r="P467" s="899"/>
      <c r="Q467" s="1"/>
      <c r="S467" s="1"/>
    </row>
    <row r="468" spans="1:19" s="2" customFormat="1" ht="12.75">
      <c r="A468" s="884"/>
      <c r="B468" s="655"/>
      <c r="C468" s="1"/>
      <c r="D468" s="885"/>
      <c r="E468" s="885"/>
      <c r="F468" s="885"/>
      <c r="G468" s="894"/>
      <c r="H468" s="895"/>
      <c r="I468" s="896"/>
      <c r="J468" s="897"/>
      <c r="K468" s="897"/>
      <c r="L468" s="898"/>
      <c r="N468" s="1"/>
      <c r="O468" s="1"/>
      <c r="P468" s="899"/>
      <c r="Q468" s="1"/>
      <c r="S468" s="1"/>
    </row>
    <row r="469" spans="1:19" s="2" customFormat="1" ht="12.75">
      <c r="A469" s="884"/>
      <c r="B469" s="655"/>
      <c r="C469" s="1"/>
      <c r="D469" s="885"/>
      <c r="E469" s="885"/>
      <c r="F469" s="885"/>
      <c r="G469" s="894"/>
      <c r="H469" s="895"/>
      <c r="I469" s="896"/>
      <c r="J469" s="897"/>
      <c r="K469" s="897"/>
      <c r="L469" s="898"/>
      <c r="N469" s="1"/>
      <c r="O469" s="1"/>
      <c r="P469" s="899"/>
      <c r="Q469" s="1"/>
      <c r="S469" s="1"/>
    </row>
    <row r="470" spans="1:19" s="2" customFormat="1" ht="12.75">
      <c r="A470" s="884"/>
      <c r="B470" s="655"/>
      <c r="C470" s="1"/>
      <c r="D470" s="885"/>
      <c r="E470" s="885"/>
      <c r="F470" s="885"/>
      <c r="G470" s="894"/>
      <c r="H470" s="895"/>
      <c r="I470" s="896"/>
      <c r="J470" s="897"/>
      <c r="K470" s="897"/>
      <c r="L470" s="898"/>
      <c r="N470" s="1"/>
      <c r="O470" s="1"/>
      <c r="P470" s="899"/>
      <c r="Q470" s="1"/>
      <c r="S470" s="1"/>
    </row>
    <row r="471" spans="1:19" s="2" customFormat="1" ht="12.75">
      <c r="A471" s="884"/>
      <c r="B471" s="655"/>
      <c r="C471" s="1"/>
      <c r="D471" s="885"/>
      <c r="E471" s="885"/>
      <c r="F471" s="885"/>
      <c r="G471" s="894"/>
      <c r="H471" s="895"/>
      <c r="I471" s="896"/>
      <c r="J471" s="897"/>
      <c r="K471" s="897"/>
      <c r="L471" s="898"/>
      <c r="N471" s="1"/>
      <c r="O471" s="1"/>
      <c r="P471" s="899"/>
      <c r="Q471" s="1"/>
      <c r="S471" s="1"/>
    </row>
    <row r="472" spans="1:19" s="2" customFormat="1" ht="12.75">
      <c r="A472" s="884"/>
      <c r="B472" s="655"/>
      <c r="C472" s="1"/>
      <c r="D472" s="885"/>
      <c r="E472" s="885"/>
      <c r="F472" s="885"/>
      <c r="G472" s="894"/>
      <c r="H472" s="895"/>
      <c r="I472" s="896"/>
      <c r="J472" s="897"/>
      <c r="K472" s="897"/>
      <c r="L472" s="898"/>
      <c r="N472" s="1"/>
      <c r="O472" s="1"/>
      <c r="P472" s="899"/>
      <c r="Q472" s="1"/>
      <c r="S472" s="1"/>
    </row>
    <row r="473" spans="1:19" s="2" customFormat="1" ht="12.75">
      <c r="A473" s="884"/>
      <c r="B473" s="655"/>
      <c r="C473" s="1"/>
      <c r="D473" s="885"/>
      <c r="E473" s="885"/>
      <c r="F473" s="885"/>
      <c r="G473" s="894"/>
      <c r="H473" s="895"/>
      <c r="I473" s="896"/>
      <c r="J473" s="897"/>
      <c r="K473" s="897"/>
      <c r="L473" s="898"/>
      <c r="N473" s="1"/>
      <c r="O473" s="1"/>
      <c r="P473" s="899"/>
      <c r="Q473" s="1"/>
      <c r="S473" s="1"/>
    </row>
    <row r="474" spans="1:19" s="2" customFormat="1" ht="12.75">
      <c r="A474" s="884"/>
      <c r="B474" s="655"/>
      <c r="C474" s="1"/>
      <c r="D474" s="885"/>
      <c r="E474" s="885"/>
      <c r="F474" s="885"/>
      <c r="G474" s="894"/>
      <c r="H474" s="895"/>
      <c r="I474" s="896"/>
      <c r="J474" s="897"/>
      <c r="K474" s="897"/>
      <c r="L474" s="898"/>
      <c r="N474" s="1"/>
      <c r="O474" s="1"/>
      <c r="P474" s="899"/>
      <c r="Q474" s="1"/>
      <c r="S474" s="1"/>
    </row>
    <row r="475" spans="1:19" s="2" customFormat="1" ht="12.75">
      <c r="A475" s="884"/>
      <c r="B475" s="655"/>
      <c r="C475" s="1"/>
      <c r="D475" s="885"/>
      <c r="E475" s="885"/>
      <c r="F475" s="885"/>
      <c r="G475" s="894"/>
      <c r="H475" s="895"/>
      <c r="I475" s="896"/>
      <c r="J475" s="897"/>
      <c r="K475" s="897"/>
      <c r="L475" s="898"/>
      <c r="N475" s="1"/>
      <c r="O475" s="1"/>
      <c r="P475" s="899"/>
      <c r="Q475" s="1"/>
      <c r="S475" s="1"/>
    </row>
    <row r="476" spans="1:19" s="2" customFormat="1" ht="12.75">
      <c r="A476" s="884"/>
      <c r="B476" s="655"/>
      <c r="C476" s="1"/>
      <c r="D476" s="885"/>
      <c r="E476" s="885"/>
      <c r="F476" s="885"/>
      <c r="G476" s="894"/>
      <c r="H476" s="895"/>
      <c r="I476" s="896"/>
      <c r="J476" s="897"/>
      <c r="K476" s="897"/>
      <c r="L476" s="898"/>
      <c r="N476" s="1"/>
      <c r="O476" s="1"/>
      <c r="P476" s="899"/>
      <c r="Q476" s="1"/>
      <c r="S476" s="1"/>
    </row>
    <row r="477" spans="1:19" s="2" customFormat="1" ht="12.75">
      <c r="A477" s="884"/>
      <c r="B477" s="655"/>
      <c r="C477" s="1"/>
      <c r="D477" s="885"/>
      <c r="E477" s="885"/>
      <c r="F477" s="885"/>
      <c r="G477" s="894"/>
      <c r="H477" s="895"/>
      <c r="I477" s="896"/>
      <c r="J477" s="897"/>
      <c r="K477" s="897"/>
      <c r="L477" s="898"/>
      <c r="N477" s="1"/>
      <c r="O477" s="1"/>
      <c r="P477" s="899"/>
      <c r="Q477" s="1"/>
      <c r="S477" s="1"/>
    </row>
    <row r="478" spans="1:19" s="2" customFormat="1" ht="12.75">
      <c r="A478" s="884"/>
      <c r="B478" s="655"/>
      <c r="C478" s="1"/>
      <c r="D478" s="885"/>
      <c r="E478" s="885"/>
      <c r="F478" s="885"/>
      <c r="G478" s="894"/>
      <c r="H478" s="895"/>
      <c r="I478" s="896"/>
      <c r="J478" s="897"/>
      <c r="K478" s="897"/>
      <c r="L478" s="898"/>
      <c r="N478" s="1"/>
      <c r="O478" s="1"/>
      <c r="P478" s="899"/>
      <c r="Q478" s="1"/>
      <c r="S478" s="1"/>
    </row>
    <row r="479" spans="1:19" s="2" customFormat="1" ht="12.75">
      <c r="A479" s="884"/>
      <c r="B479" s="655"/>
      <c r="C479" s="1"/>
      <c r="D479" s="885"/>
      <c r="E479" s="885"/>
      <c r="F479" s="885"/>
      <c r="G479" s="894"/>
      <c r="H479" s="895"/>
      <c r="I479" s="896"/>
      <c r="J479" s="897"/>
      <c r="K479" s="897"/>
      <c r="L479" s="898"/>
      <c r="N479" s="1"/>
      <c r="O479" s="1"/>
      <c r="P479" s="899"/>
      <c r="Q479" s="1"/>
      <c r="S479" s="1"/>
    </row>
    <row r="480" spans="1:19" s="2" customFormat="1" ht="12.75">
      <c r="A480" s="884"/>
      <c r="B480" s="655"/>
      <c r="C480" s="1"/>
      <c r="D480" s="885"/>
      <c r="E480" s="885"/>
      <c r="F480" s="885"/>
      <c r="G480" s="894"/>
      <c r="H480" s="895"/>
      <c r="I480" s="896"/>
      <c r="J480" s="897"/>
      <c r="K480" s="897"/>
      <c r="L480" s="898"/>
      <c r="N480" s="1"/>
      <c r="O480" s="1"/>
      <c r="P480" s="899"/>
      <c r="Q480" s="1"/>
      <c r="S480" s="1"/>
    </row>
    <row r="481" spans="1:19" s="2" customFormat="1" ht="12.75">
      <c r="A481" s="884"/>
      <c r="B481" s="655"/>
      <c r="C481" s="1"/>
      <c r="D481" s="885"/>
      <c r="E481" s="885"/>
      <c r="F481" s="885"/>
      <c r="G481" s="894"/>
      <c r="H481" s="895"/>
      <c r="I481" s="896"/>
      <c r="J481" s="897"/>
      <c r="K481" s="897"/>
      <c r="L481" s="898"/>
      <c r="N481" s="1"/>
      <c r="O481" s="1"/>
      <c r="P481" s="899"/>
      <c r="Q481" s="1"/>
      <c r="S481" s="1"/>
    </row>
    <row r="482" spans="1:19" s="2" customFormat="1" ht="12.75">
      <c r="A482" s="884"/>
      <c r="B482" s="655"/>
      <c r="C482" s="1"/>
      <c r="D482" s="885"/>
      <c r="E482" s="885"/>
      <c r="F482" s="885"/>
      <c r="G482" s="894"/>
      <c r="H482" s="895"/>
      <c r="I482" s="896"/>
      <c r="J482" s="897"/>
      <c r="K482" s="897"/>
      <c r="L482" s="898"/>
      <c r="N482" s="1"/>
      <c r="O482" s="1"/>
      <c r="P482" s="899"/>
      <c r="Q482" s="1"/>
      <c r="S482" s="1"/>
    </row>
    <row r="483" spans="1:19" s="2" customFormat="1" ht="12.75">
      <c r="A483" s="884"/>
      <c r="B483" s="655"/>
      <c r="C483" s="1"/>
      <c r="D483" s="885"/>
      <c r="E483" s="885"/>
      <c r="F483" s="885"/>
      <c r="G483" s="894"/>
      <c r="H483" s="895"/>
      <c r="I483" s="896"/>
      <c r="J483" s="897"/>
      <c r="K483" s="897"/>
      <c r="L483" s="898"/>
      <c r="N483" s="1"/>
      <c r="O483" s="1"/>
      <c r="P483" s="899"/>
      <c r="Q483" s="1"/>
      <c r="S483" s="1"/>
    </row>
    <row r="484" spans="1:19" s="2" customFormat="1" ht="12.75">
      <c r="A484" s="884"/>
      <c r="B484" s="655"/>
      <c r="C484" s="1"/>
      <c r="D484" s="885"/>
      <c r="E484" s="885"/>
      <c r="F484" s="885"/>
      <c r="G484" s="894"/>
      <c r="H484" s="895"/>
      <c r="I484" s="896"/>
      <c r="J484" s="897"/>
      <c r="K484" s="897"/>
      <c r="L484" s="898"/>
      <c r="N484" s="1"/>
      <c r="O484" s="1"/>
      <c r="P484" s="899"/>
      <c r="Q484" s="1"/>
      <c r="S484" s="1"/>
    </row>
    <row r="485" spans="1:19" s="2" customFormat="1" ht="12.75">
      <c r="A485" s="884"/>
      <c r="B485" s="655"/>
      <c r="C485" s="1"/>
      <c r="D485" s="885"/>
      <c r="E485" s="885"/>
      <c r="F485" s="885"/>
      <c r="G485" s="894"/>
      <c r="H485" s="895"/>
      <c r="I485" s="896"/>
      <c r="J485" s="897"/>
      <c r="K485" s="897"/>
      <c r="L485" s="898"/>
      <c r="N485" s="1"/>
      <c r="O485" s="1"/>
      <c r="P485" s="899"/>
      <c r="Q485" s="1"/>
      <c r="S485" s="1"/>
    </row>
    <row r="486" spans="1:19" s="2" customFormat="1" ht="12.75">
      <c r="A486" s="884"/>
      <c r="B486" s="655"/>
      <c r="C486" s="1"/>
      <c r="D486" s="885"/>
      <c r="E486" s="885"/>
      <c r="F486" s="885"/>
      <c r="G486" s="894"/>
      <c r="H486" s="895"/>
      <c r="I486" s="896"/>
      <c r="J486" s="897"/>
      <c r="K486" s="897"/>
      <c r="L486" s="898"/>
      <c r="N486" s="1"/>
      <c r="O486" s="1"/>
      <c r="P486" s="899"/>
      <c r="Q486" s="1"/>
      <c r="S486" s="1"/>
    </row>
    <row r="487" spans="1:19" s="2" customFormat="1" ht="12.75">
      <c r="A487" s="884"/>
      <c r="B487" s="655"/>
      <c r="C487" s="1"/>
      <c r="D487" s="885"/>
      <c r="E487" s="885"/>
      <c r="F487" s="885"/>
      <c r="G487" s="894"/>
      <c r="H487" s="895"/>
      <c r="I487" s="896"/>
      <c r="J487" s="897"/>
      <c r="K487" s="897"/>
      <c r="L487" s="898"/>
      <c r="N487" s="1"/>
      <c r="O487" s="1"/>
      <c r="P487" s="899"/>
      <c r="Q487" s="1"/>
      <c r="S487" s="1"/>
    </row>
    <row r="488" spans="1:19" s="2" customFormat="1" ht="12.75">
      <c r="A488" s="884"/>
      <c r="B488" s="655"/>
      <c r="C488" s="1"/>
      <c r="D488" s="885"/>
      <c r="E488" s="885"/>
      <c r="F488" s="885"/>
      <c r="G488" s="894"/>
      <c r="H488" s="895"/>
      <c r="I488" s="896"/>
      <c r="J488" s="897"/>
      <c r="K488" s="897"/>
      <c r="L488" s="898"/>
      <c r="N488" s="1"/>
      <c r="O488" s="1"/>
      <c r="P488" s="899"/>
      <c r="Q488" s="1"/>
      <c r="S488" s="1"/>
    </row>
    <row r="489" spans="1:19" s="2" customFormat="1" ht="12.75">
      <c r="A489" s="884"/>
      <c r="B489" s="655"/>
      <c r="C489" s="1"/>
      <c r="D489" s="885"/>
      <c r="E489" s="885"/>
      <c r="F489" s="885"/>
      <c r="G489" s="894"/>
      <c r="H489" s="895"/>
      <c r="I489" s="896"/>
      <c r="J489" s="897"/>
      <c r="K489" s="897"/>
      <c r="L489" s="898"/>
      <c r="N489" s="1"/>
      <c r="O489" s="1"/>
      <c r="P489" s="899"/>
      <c r="Q489" s="1"/>
      <c r="S489" s="1"/>
    </row>
    <row r="490" spans="1:19" s="2" customFormat="1" ht="12.75">
      <c r="A490" s="884"/>
      <c r="B490" s="655"/>
      <c r="C490" s="1"/>
      <c r="D490" s="885"/>
      <c r="E490" s="885"/>
      <c r="F490" s="885"/>
      <c r="G490" s="894"/>
      <c r="H490" s="895"/>
      <c r="I490" s="896"/>
      <c r="J490" s="897"/>
      <c r="K490" s="897"/>
      <c r="L490" s="898"/>
      <c r="N490" s="1"/>
      <c r="O490" s="1"/>
      <c r="P490" s="899"/>
      <c r="Q490" s="1"/>
      <c r="S490" s="1"/>
    </row>
    <row r="491" spans="1:19" s="2" customFormat="1" ht="12.75">
      <c r="A491" s="884"/>
      <c r="B491" s="655"/>
      <c r="C491" s="1"/>
      <c r="D491" s="885"/>
      <c r="E491" s="885"/>
      <c r="F491" s="885"/>
      <c r="G491" s="894"/>
      <c r="H491" s="895"/>
      <c r="I491" s="896"/>
      <c r="J491" s="897"/>
      <c r="K491" s="897"/>
      <c r="L491" s="898"/>
      <c r="N491" s="1"/>
      <c r="O491" s="1"/>
      <c r="P491" s="899"/>
      <c r="Q491" s="1"/>
      <c r="S491" s="1"/>
    </row>
    <row r="492" spans="1:19" s="2" customFormat="1" ht="12.75">
      <c r="A492" s="884"/>
      <c r="B492" s="655"/>
      <c r="C492" s="1"/>
      <c r="D492" s="885"/>
      <c r="E492" s="885"/>
      <c r="F492" s="885"/>
      <c r="G492" s="894"/>
      <c r="H492" s="895"/>
      <c r="I492" s="896"/>
      <c r="J492" s="897"/>
      <c r="K492" s="897"/>
      <c r="L492" s="898"/>
      <c r="N492" s="1"/>
      <c r="O492" s="1"/>
      <c r="P492" s="899"/>
      <c r="Q492" s="1"/>
      <c r="S492" s="1"/>
    </row>
    <row r="493" spans="1:19" s="2" customFormat="1" ht="12.75">
      <c r="A493" s="884"/>
      <c r="B493" s="655"/>
      <c r="C493" s="1"/>
      <c r="D493" s="885"/>
      <c r="E493" s="885"/>
      <c r="F493" s="885"/>
      <c r="G493" s="894"/>
      <c r="H493" s="895"/>
      <c r="I493" s="896"/>
      <c r="J493" s="897"/>
      <c r="K493" s="897"/>
      <c r="L493" s="898"/>
      <c r="N493" s="1"/>
      <c r="O493" s="1"/>
      <c r="P493" s="899"/>
      <c r="Q493" s="1"/>
      <c r="S493" s="1"/>
    </row>
    <row r="494" spans="1:19" s="2" customFormat="1" ht="12.75">
      <c r="A494" s="884"/>
      <c r="B494" s="655"/>
      <c r="C494" s="1"/>
      <c r="D494" s="885"/>
      <c r="E494" s="885"/>
      <c r="F494" s="885"/>
      <c r="G494" s="894"/>
      <c r="H494" s="895"/>
      <c r="I494" s="896"/>
      <c r="J494" s="897"/>
      <c r="K494" s="897"/>
      <c r="L494" s="898"/>
      <c r="N494" s="1"/>
      <c r="O494" s="1"/>
      <c r="P494" s="899"/>
      <c r="Q494" s="1"/>
      <c r="S494" s="1"/>
    </row>
    <row r="495" spans="1:19" s="2" customFormat="1" ht="12.75">
      <c r="A495" s="884"/>
      <c r="B495" s="655"/>
      <c r="C495" s="1"/>
      <c r="D495" s="885"/>
      <c r="E495" s="885"/>
      <c r="F495" s="885"/>
      <c r="G495" s="894"/>
      <c r="H495" s="895"/>
      <c r="I495" s="896"/>
      <c r="J495" s="897"/>
      <c r="K495" s="897"/>
      <c r="L495" s="898"/>
      <c r="N495" s="1"/>
      <c r="O495" s="1"/>
      <c r="P495" s="899"/>
      <c r="Q495" s="1"/>
      <c r="S495" s="1"/>
    </row>
    <row r="496" spans="1:19" s="2" customFormat="1" ht="12.75">
      <c r="A496" s="884"/>
      <c r="B496" s="1"/>
      <c r="C496" s="1"/>
      <c r="D496" s="885"/>
      <c r="E496" s="885"/>
      <c r="F496" s="885"/>
      <c r="G496" s="894"/>
      <c r="H496" s="895"/>
      <c r="I496" s="896"/>
      <c r="J496" s="897"/>
      <c r="K496" s="897"/>
      <c r="L496" s="898"/>
      <c r="N496" s="1"/>
      <c r="O496" s="1"/>
      <c r="P496" s="899"/>
      <c r="Q496" s="1"/>
      <c r="S496" s="1"/>
    </row>
    <row r="497" spans="1:19" s="2" customFormat="1" ht="12.75">
      <c r="A497" s="884"/>
      <c r="B497" s="1"/>
      <c r="C497" s="1"/>
      <c r="D497" s="885"/>
      <c r="E497" s="885"/>
      <c r="F497" s="885"/>
      <c r="G497" s="894"/>
      <c r="H497" s="895"/>
      <c r="I497" s="896"/>
      <c r="J497" s="897"/>
      <c r="K497" s="897"/>
      <c r="L497" s="898"/>
      <c r="N497" s="1"/>
      <c r="O497" s="1"/>
      <c r="P497" s="899"/>
      <c r="Q497" s="1"/>
      <c r="S497" s="1"/>
    </row>
    <row r="498" spans="1:19" s="2" customFormat="1" ht="12.75">
      <c r="A498" s="884"/>
      <c r="B498" s="1"/>
      <c r="C498" s="1"/>
      <c r="D498" s="885"/>
      <c r="E498" s="885"/>
      <c r="F498" s="885"/>
      <c r="G498" s="894"/>
      <c r="H498" s="895"/>
      <c r="I498" s="896"/>
      <c r="J498" s="897"/>
      <c r="K498" s="897"/>
      <c r="L498" s="898"/>
      <c r="N498" s="1"/>
      <c r="O498" s="1"/>
      <c r="P498" s="899"/>
      <c r="Q498" s="1"/>
      <c r="S498" s="1"/>
    </row>
    <row r="499" spans="1:19" s="2" customFormat="1" ht="12.75">
      <c r="A499" s="884"/>
      <c r="B499" s="1"/>
      <c r="C499" s="1"/>
      <c r="D499" s="885"/>
      <c r="E499" s="885"/>
      <c r="F499" s="885"/>
      <c r="G499" s="894"/>
      <c r="H499" s="895"/>
      <c r="I499" s="896"/>
      <c r="J499" s="897"/>
      <c r="K499" s="897"/>
      <c r="L499" s="898"/>
      <c r="N499" s="1"/>
      <c r="O499" s="1"/>
      <c r="P499" s="899"/>
      <c r="Q499" s="1"/>
      <c r="S499" s="1"/>
    </row>
    <row r="500" spans="1:19" s="2" customFormat="1" ht="12.75">
      <c r="A500" s="884"/>
      <c r="B500" s="1"/>
      <c r="C500" s="1"/>
      <c r="D500" s="885"/>
      <c r="E500" s="885"/>
      <c r="F500" s="885"/>
      <c r="G500" s="894"/>
      <c r="H500" s="895"/>
      <c r="I500" s="905">
        <v>1665467356.48</v>
      </c>
      <c r="J500" s="897"/>
      <c r="K500" s="897"/>
      <c r="L500" s="906">
        <v>1590826591.5</v>
      </c>
      <c r="M500" s="907"/>
      <c r="N500" s="1"/>
      <c r="O500" s="1"/>
      <c r="P500" s="899"/>
      <c r="Q500" s="1"/>
      <c r="S500" s="1"/>
    </row>
    <row r="501" spans="1:19" s="2" customFormat="1" ht="12.75">
      <c r="A501" s="884"/>
      <c r="B501" s="1"/>
      <c r="C501" s="1"/>
      <c r="D501" s="885"/>
      <c r="E501" s="885"/>
      <c r="F501" s="885"/>
      <c r="G501" s="894"/>
      <c r="H501" s="895"/>
      <c r="I501" s="907">
        <f>I423-I500</f>
        <v>0</v>
      </c>
      <c r="J501" s="897"/>
      <c r="K501" s="897"/>
      <c r="L501" s="907">
        <f>L423-L500</f>
        <v>0</v>
      </c>
      <c r="M501" s="907"/>
      <c r="N501" s="1"/>
      <c r="O501" s="1"/>
      <c r="P501" s="899"/>
      <c r="Q501" s="1"/>
      <c r="S501" s="1"/>
    </row>
    <row r="502" spans="1:19" s="2" customFormat="1" ht="12.75">
      <c r="A502" s="884"/>
      <c r="B502" s="1"/>
      <c r="C502" s="1"/>
      <c r="D502" s="885"/>
      <c r="E502" s="885"/>
      <c r="F502" s="885"/>
      <c r="G502" s="894"/>
      <c r="H502" s="895"/>
      <c r="I502" s="896"/>
      <c r="J502" s="897"/>
      <c r="K502" s="897"/>
      <c r="L502" s="898"/>
      <c r="N502" s="1"/>
      <c r="O502" s="1"/>
      <c r="P502" s="899"/>
      <c r="Q502" s="1"/>
      <c r="S502" s="1"/>
    </row>
    <row r="503" spans="1:19" s="2" customFormat="1" ht="12.75">
      <c r="A503" s="884"/>
      <c r="B503" s="1"/>
      <c r="C503" s="1"/>
      <c r="D503" s="885"/>
      <c r="E503" s="885"/>
      <c r="F503" s="885"/>
      <c r="G503" s="894"/>
      <c r="H503" s="895"/>
      <c r="I503" s="896"/>
      <c r="J503" s="897"/>
      <c r="K503" s="897"/>
      <c r="L503" s="898"/>
      <c r="N503" s="1"/>
      <c r="O503" s="1"/>
      <c r="P503" s="899"/>
      <c r="Q503" s="1"/>
      <c r="S503" s="1"/>
    </row>
    <row r="504" spans="1:19" s="2" customFormat="1" ht="12.75">
      <c r="A504" s="884"/>
      <c r="B504" s="1"/>
      <c r="C504" s="1"/>
      <c r="D504" s="885"/>
      <c r="E504" s="885"/>
      <c r="F504" s="885"/>
      <c r="G504" s="894"/>
      <c r="H504" s="895"/>
      <c r="I504" s="896"/>
      <c r="J504" s="897"/>
      <c r="K504" s="897"/>
      <c r="L504" s="898"/>
      <c r="N504" s="1"/>
      <c r="O504" s="1"/>
      <c r="P504" s="899"/>
      <c r="Q504" s="1"/>
      <c r="S504" s="1"/>
    </row>
    <row r="505" spans="1:19" s="2" customFormat="1" ht="12.75">
      <c r="A505" s="884"/>
      <c r="B505" s="1"/>
      <c r="C505" s="1"/>
      <c r="D505" s="885"/>
      <c r="E505" s="885"/>
      <c r="F505" s="885"/>
      <c r="G505" s="894"/>
      <c r="H505" s="895"/>
      <c r="I505" s="896"/>
      <c r="J505" s="897"/>
      <c r="K505" s="897"/>
      <c r="L505" s="898"/>
      <c r="N505" s="1"/>
      <c r="O505" s="1"/>
      <c r="P505" s="899"/>
      <c r="Q505" s="1"/>
      <c r="S505" s="1"/>
    </row>
    <row r="506" spans="1:19" s="2" customFormat="1" ht="12.75">
      <c r="A506" s="884"/>
      <c r="B506" s="1"/>
      <c r="C506" s="1"/>
      <c r="D506" s="885"/>
      <c r="E506" s="885"/>
      <c r="F506" s="885"/>
      <c r="G506" s="894"/>
      <c r="H506" s="895"/>
      <c r="I506" s="896"/>
      <c r="J506" s="897"/>
      <c r="K506" s="897"/>
      <c r="L506" s="898"/>
      <c r="N506" s="1"/>
      <c r="O506" s="1"/>
      <c r="P506" s="899"/>
      <c r="Q506" s="1"/>
      <c r="S506" s="1"/>
    </row>
    <row r="507" spans="1:19" s="2" customFormat="1" ht="12.75">
      <c r="A507" s="884"/>
      <c r="B507" s="1"/>
      <c r="C507" s="1"/>
      <c r="D507" s="885"/>
      <c r="E507" s="885"/>
      <c r="F507" s="885"/>
      <c r="G507" s="894"/>
      <c r="H507" s="895"/>
      <c r="I507" s="896"/>
      <c r="J507" s="897"/>
      <c r="K507" s="897"/>
      <c r="L507" s="898"/>
      <c r="N507" s="1"/>
      <c r="O507" s="1"/>
      <c r="P507" s="899"/>
      <c r="Q507" s="1"/>
      <c r="S507" s="1"/>
    </row>
    <row r="508" spans="1:19" s="2" customFormat="1" ht="12.75">
      <c r="A508" s="884"/>
      <c r="B508" s="1"/>
      <c r="C508" s="1"/>
      <c r="D508" s="885"/>
      <c r="E508" s="885"/>
      <c r="F508" s="885"/>
      <c r="G508" s="894"/>
      <c r="H508" s="895"/>
      <c r="I508" s="896"/>
      <c r="J508" s="897"/>
      <c r="K508" s="897"/>
      <c r="L508" s="898"/>
      <c r="N508" s="1"/>
      <c r="O508" s="1"/>
      <c r="P508" s="899"/>
      <c r="Q508" s="1"/>
      <c r="S508" s="1"/>
    </row>
    <row r="509" spans="1:19" s="2" customFormat="1" ht="12.75">
      <c r="A509" s="884"/>
      <c r="B509" s="1"/>
      <c r="C509" s="1"/>
      <c r="D509" s="885"/>
      <c r="E509" s="885"/>
      <c r="F509" s="885"/>
      <c r="G509" s="894"/>
      <c r="H509" s="895"/>
      <c r="I509" s="896"/>
      <c r="J509" s="897"/>
      <c r="K509" s="897"/>
      <c r="L509" s="898"/>
      <c r="N509" s="1"/>
      <c r="O509" s="1"/>
      <c r="P509" s="899"/>
      <c r="Q509" s="1"/>
      <c r="S509" s="1"/>
    </row>
    <row r="510" spans="1:19" s="2" customFormat="1" ht="12.75">
      <c r="A510" s="884"/>
      <c r="B510" s="1"/>
      <c r="C510" s="1"/>
      <c r="D510" s="885"/>
      <c r="E510" s="885"/>
      <c r="F510" s="885"/>
      <c r="G510" s="894"/>
      <c r="H510" s="895"/>
      <c r="I510" s="896"/>
      <c r="J510" s="897"/>
      <c r="K510" s="897"/>
      <c r="L510" s="898"/>
      <c r="N510" s="1"/>
      <c r="O510" s="1"/>
      <c r="P510" s="899"/>
      <c r="Q510" s="1"/>
      <c r="S510" s="1"/>
    </row>
    <row r="511" spans="1:19" s="2" customFormat="1" ht="12.75">
      <c r="A511" s="884"/>
      <c r="B511" s="1"/>
      <c r="C511" s="1"/>
      <c r="D511" s="885"/>
      <c r="E511" s="885"/>
      <c r="F511" s="885"/>
      <c r="G511" s="894"/>
      <c r="H511" s="895"/>
      <c r="I511" s="896"/>
      <c r="J511" s="897"/>
      <c r="K511" s="897"/>
      <c r="L511" s="898"/>
      <c r="N511" s="1"/>
      <c r="O511" s="1"/>
      <c r="P511" s="899"/>
      <c r="Q511" s="1"/>
      <c r="S511" s="1"/>
    </row>
    <row r="512" spans="1:19" s="2" customFormat="1" ht="12.75">
      <c r="A512" s="884"/>
      <c r="B512" s="1"/>
      <c r="C512" s="1"/>
      <c r="D512" s="885"/>
      <c r="E512" s="885"/>
      <c r="F512" s="885"/>
      <c r="G512" s="894"/>
      <c r="H512" s="895"/>
      <c r="I512" s="896"/>
      <c r="J512" s="897"/>
      <c r="K512" s="897"/>
      <c r="L512" s="898"/>
      <c r="N512" s="1"/>
      <c r="O512" s="1"/>
      <c r="P512" s="899"/>
      <c r="Q512" s="1"/>
      <c r="S512" s="1"/>
    </row>
    <row r="513" spans="1:19" s="2" customFormat="1" ht="12.75">
      <c r="A513" s="884"/>
      <c r="B513" s="1"/>
      <c r="C513" s="1"/>
      <c r="D513" s="885"/>
      <c r="E513" s="885"/>
      <c r="F513" s="885"/>
      <c r="G513" s="894"/>
      <c r="H513" s="895"/>
      <c r="I513" s="896"/>
      <c r="J513" s="897"/>
      <c r="K513" s="897"/>
      <c r="L513" s="898"/>
      <c r="N513" s="1"/>
      <c r="O513" s="1"/>
      <c r="P513" s="899"/>
      <c r="Q513" s="1"/>
      <c r="S513" s="1"/>
    </row>
    <row r="514" spans="1:19" s="2" customFormat="1" ht="12.75">
      <c r="A514" s="884"/>
      <c r="B514" s="1"/>
      <c r="C514" s="1"/>
      <c r="D514" s="885"/>
      <c r="E514" s="885"/>
      <c r="F514" s="885"/>
      <c r="G514" s="894"/>
      <c r="H514" s="895"/>
      <c r="I514" s="896"/>
      <c r="J514" s="897"/>
      <c r="K514" s="897"/>
      <c r="L514" s="898"/>
      <c r="N514" s="1"/>
      <c r="O514" s="1"/>
      <c r="P514" s="899"/>
      <c r="Q514" s="1"/>
      <c r="S514" s="1"/>
    </row>
    <row r="515" spans="1:19" s="2" customFormat="1" ht="12.75">
      <c r="A515" s="884"/>
      <c r="B515" s="1"/>
      <c r="C515" s="1"/>
      <c r="D515" s="885"/>
      <c r="E515" s="885"/>
      <c r="F515" s="885"/>
      <c r="G515" s="894"/>
      <c r="H515" s="895"/>
      <c r="I515" s="896"/>
      <c r="J515" s="897"/>
      <c r="K515" s="897"/>
      <c r="L515" s="898"/>
      <c r="N515" s="1"/>
      <c r="O515" s="1"/>
      <c r="P515" s="899"/>
      <c r="Q515" s="1"/>
      <c r="S515" s="1"/>
    </row>
    <row r="516" spans="1:19" s="2" customFormat="1" ht="12.75">
      <c r="A516" s="884"/>
      <c r="B516" s="1"/>
      <c r="C516" s="1"/>
      <c r="D516" s="885"/>
      <c r="E516" s="885"/>
      <c r="F516" s="885"/>
      <c r="G516" s="894"/>
      <c r="H516" s="895"/>
      <c r="I516" s="896"/>
      <c r="J516" s="897"/>
      <c r="K516" s="897"/>
      <c r="L516" s="898"/>
      <c r="N516" s="1"/>
      <c r="O516" s="1"/>
      <c r="P516" s="899"/>
      <c r="Q516" s="1"/>
      <c r="S516" s="1"/>
    </row>
    <row r="517" spans="1:19" s="2" customFormat="1" ht="12.75">
      <c r="A517" s="884"/>
      <c r="B517" s="1"/>
      <c r="C517" s="1"/>
      <c r="D517" s="885"/>
      <c r="E517" s="885"/>
      <c r="F517" s="885"/>
      <c r="G517" s="894"/>
      <c r="H517" s="895"/>
      <c r="I517" s="896"/>
      <c r="J517" s="897"/>
      <c r="K517" s="897"/>
      <c r="L517" s="898"/>
      <c r="N517" s="1"/>
      <c r="O517" s="1"/>
      <c r="P517" s="899"/>
      <c r="Q517" s="1"/>
      <c r="S517" s="1"/>
    </row>
    <row r="518" spans="1:19" s="2" customFormat="1" ht="12.75">
      <c r="A518" s="884"/>
      <c r="B518" s="1"/>
      <c r="C518" s="1"/>
      <c r="D518" s="885"/>
      <c r="E518" s="885"/>
      <c r="F518" s="885"/>
      <c r="G518" s="894"/>
      <c r="H518" s="895"/>
      <c r="I518" s="896"/>
      <c r="J518" s="897"/>
      <c r="K518" s="897"/>
      <c r="L518" s="898"/>
      <c r="N518" s="1"/>
      <c r="O518" s="1"/>
      <c r="P518" s="899"/>
      <c r="Q518" s="1"/>
      <c r="S518" s="1"/>
    </row>
    <row r="519" spans="1:19" s="2" customFormat="1" ht="12.75">
      <c r="A519" s="884"/>
      <c r="B519" s="1"/>
      <c r="C519" s="1"/>
      <c r="D519" s="885"/>
      <c r="E519" s="885"/>
      <c r="F519" s="885"/>
      <c r="G519" s="894"/>
      <c r="H519" s="895"/>
      <c r="I519" s="896"/>
      <c r="J519" s="897"/>
      <c r="K519" s="897"/>
      <c r="L519" s="898"/>
      <c r="N519" s="1"/>
      <c r="O519" s="1"/>
      <c r="P519" s="899"/>
      <c r="Q519" s="1"/>
      <c r="S519" s="1"/>
    </row>
  </sheetData>
  <sheetProtection/>
  <autoFilter ref="A4:P424"/>
  <mergeCells count="187">
    <mergeCell ref="A18:A37"/>
    <mergeCell ref="B18:P18"/>
    <mergeCell ref="B20:B28"/>
    <mergeCell ref="H20:H28"/>
    <mergeCell ref="B31:B32"/>
    <mergeCell ref="H31:H34"/>
    <mergeCell ref="H35:H36"/>
    <mergeCell ref="A1:P1"/>
    <mergeCell ref="A2:P2"/>
    <mergeCell ref="A5:A17"/>
    <mergeCell ref="B5:P5"/>
    <mergeCell ref="B8:B9"/>
    <mergeCell ref="H8:H17"/>
    <mergeCell ref="P8:P9"/>
    <mergeCell ref="B10:B15"/>
    <mergeCell ref="B16:B17"/>
    <mergeCell ref="B65:B70"/>
    <mergeCell ref="H65:H69"/>
    <mergeCell ref="P65:P70"/>
    <mergeCell ref="B71:B74"/>
    <mergeCell ref="P71:P74"/>
    <mergeCell ref="A75:A77"/>
    <mergeCell ref="B75:P75"/>
    <mergeCell ref="P76:P77"/>
    <mergeCell ref="B59:B60"/>
    <mergeCell ref="H59:H60"/>
    <mergeCell ref="P59:P60"/>
    <mergeCell ref="B61:B63"/>
    <mergeCell ref="H61:H63"/>
    <mergeCell ref="P61:P63"/>
    <mergeCell ref="A38:A74"/>
    <mergeCell ref="B38:P38"/>
    <mergeCell ref="P40:P45"/>
    <mergeCell ref="B47:B48"/>
    <mergeCell ref="P49:P50"/>
    <mergeCell ref="B52:B54"/>
    <mergeCell ref="H52:H54"/>
    <mergeCell ref="P52:P54"/>
    <mergeCell ref="B55:B58"/>
    <mergeCell ref="H55:H57"/>
    <mergeCell ref="B104:B107"/>
    <mergeCell ref="B109:B110"/>
    <mergeCell ref="P109:P110"/>
    <mergeCell ref="C111:P111"/>
    <mergeCell ref="H112:H131"/>
    <mergeCell ref="B115:B123"/>
    <mergeCell ref="B124:B125"/>
    <mergeCell ref="B127:B128"/>
    <mergeCell ref="P127:P128"/>
    <mergeCell ref="H103:H110"/>
    <mergeCell ref="H132:H133"/>
    <mergeCell ref="A134:A158"/>
    <mergeCell ref="B134:P134"/>
    <mergeCell ref="H135:H139"/>
    <mergeCell ref="C140:P140"/>
    <mergeCell ref="H141:H148"/>
    <mergeCell ref="B145:B148"/>
    <mergeCell ref="C149:P149"/>
    <mergeCell ref="B150:B154"/>
    <mergeCell ref="H150:H154"/>
    <mergeCell ref="A78:A133"/>
    <mergeCell ref="B78:P78"/>
    <mergeCell ref="C80:P80"/>
    <mergeCell ref="H81:H101"/>
    <mergeCell ref="B82:B87"/>
    <mergeCell ref="B89:B92"/>
    <mergeCell ref="B93:B96"/>
    <mergeCell ref="B98:B99"/>
    <mergeCell ref="C102:P102"/>
    <mergeCell ref="C155:P155"/>
    <mergeCell ref="B156:B158"/>
    <mergeCell ref="H156:H158"/>
    <mergeCell ref="A159:A173"/>
    <mergeCell ref="B159:P159"/>
    <mergeCell ref="H160:H163"/>
    <mergeCell ref="B164:B173"/>
    <mergeCell ref="H164:H166"/>
    <mergeCell ref="H167:H169"/>
    <mergeCell ref="P170:P171"/>
    <mergeCell ref="P172:P173"/>
    <mergeCell ref="A174:A203"/>
    <mergeCell ref="B174:P174"/>
    <mergeCell ref="B176:B178"/>
    <mergeCell ref="H176:H192"/>
    <mergeCell ref="B179:B180"/>
    <mergeCell ref="B181:B182"/>
    <mergeCell ref="B183:B184"/>
    <mergeCell ref="B186:B190"/>
    <mergeCell ref="B191:B192"/>
    <mergeCell ref="B194:B196"/>
    <mergeCell ref="H194:H196"/>
    <mergeCell ref="B197:B203"/>
    <mergeCell ref="H197:H203"/>
    <mergeCell ref="A204:A215"/>
    <mergeCell ref="B204:P204"/>
    <mergeCell ref="B206:B210"/>
    <mergeCell ref="H206:H210"/>
    <mergeCell ref="H211:H215"/>
    <mergeCell ref="B212:B215"/>
    <mergeCell ref="A250:A318"/>
    <mergeCell ref="B250:P250"/>
    <mergeCell ref="C252:P252"/>
    <mergeCell ref="H253:H266"/>
    <mergeCell ref="B254:B255"/>
    <mergeCell ref="A216:A249"/>
    <mergeCell ref="B216:P216"/>
    <mergeCell ref="C223:P223"/>
    <mergeCell ref="B224:B225"/>
    <mergeCell ref="H224:H227"/>
    <mergeCell ref="C228:P228"/>
    <mergeCell ref="C231:P231"/>
    <mergeCell ref="C233:P233"/>
    <mergeCell ref="H234:H240"/>
    <mergeCell ref="B239:B240"/>
    <mergeCell ref="B257:B260"/>
    <mergeCell ref="C267:P267"/>
    <mergeCell ref="H268:H281"/>
    <mergeCell ref="B269:B270"/>
    <mergeCell ref="B272:B275"/>
    <mergeCell ref="C282:P282"/>
    <mergeCell ref="C241:P241"/>
    <mergeCell ref="H242:H243"/>
    <mergeCell ref="P243:P244"/>
    <mergeCell ref="C245:P245"/>
    <mergeCell ref="H246:H249"/>
    <mergeCell ref="H283:H298"/>
    <mergeCell ref="B284:B285"/>
    <mergeCell ref="B286:B287"/>
    <mergeCell ref="B288:B293"/>
    <mergeCell ref="C299:P299"/>
    <mergeCell ref="H300:H318"/>
    <mergeCell ref="B301:B307"/>
    <mergeCell ref="B308:B311"/>
    <mergeCell ref="B312:B315"/>
    <mergeCell ref="B317:B318"/>
    <mergeCell ref="A319:A323"/>
    <mergeCell ref="B319:P319"/>
    <mergeCell ref="H320:H323"/>
    <mergeCell ref="P320:P323"/>
    <mergeCell ref="A324:A340"/>
    <mergeCell ref="B324:P324"/>
    <mergeCell ref="B326:B340"/>
    <mergeCell ref="H331:H335"/>
    <mergeCell ref="H336:H340"/>
    <mergeCell ref="P338:P340"/>
    <mergeCell ref="A341:A390"/>
    <mergeCell ref="B341:P341"/>
    <mergeCell ref="C343:P343"/>
    <mergeCell ref="H344:H365"/>
    <mergeCell ref="B346:B347"/>
    <mergeCell ref="B350:B351"/>
    <mergeCell ref="B353:B354"/>
    <mergeCell ref="B358:B359"/>
    <mergeCell ref="B361:B362"/>
    <mergeCell ref="B364:B365"/>
    <mergeCell ref="C380:P380"/>
    <mergeCell ref="B381:B384"/>
    <mergeCell ref="H381:H384"/>
    <mergeCell ref="C385:P385"/>
    <mergeCell ref="H386:H390"/>
    <mergeCell ref="B387:B388"/>
    <mergeCell ref="B389:B390"/>
    <mergeCell ref="C366:P366"/>
    <mergeCell ref="H367:H374"/>
    <mergeCell ref="B368:B369"/>
    <mergeCell ref="B373:B374"/>
    <mergeCell ref="C375:P375"/>
    <mergeCell ref="H376:H379"/>
    <mergeCell ref="B377:B378"/>
    <mergeCell ref="B427:H427"/>
    <mergeCell ref="J440:K440"/>
    <mergeCell ref="C409:P409"/>
    <mergeCell ref="H410:H413"/>
    <mergeCell ref="A414:A422"/>
    <mergeCell ref="B414:P414"/>
    <mergeCell ref="H415:H422"/>
    <mergeCell ref="P415:P422"/>
    <mergeCell ref="A391:A394"/>
    <mergeCell ref="B391:P391"/>
    <mergeCell ref="P392:P393"/>
    <mergeCell ref="A395:A413"/>
    <mergeCell ref="B395:P395"/>
    <mergeCell ref="C397:P397"/>
    <mergeCell ref="H398:H401"/>
    <mergeCell ref="C402:P402"/>
    <mergeCell ref="H403:H408"/>
    <mergeCell ref="B406:B407"/>
  </mergeCells>
  <printOptions/>
  <pageMargins left="0" right="0" top="0.31496062992125984" bottom="0.275590551181102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Mosina</dc:creator>
  <cp:keywords/>
  <dc:description/>
  <cp:lastModifiedBy>Федяев Степан Геннадьевич</cp:lastModifiedBy>
  <dcterms:created xsi:type="dcterms:W3CDTF">2019-02-01T08:18:06Z</dcterms:created>
  <dcterms:modified xsi:type="dcterms:W3CDTF">2019-02-04T06:01:21Z</dcterms:modified>
  <cp:category/>
  <cp:version/>
  <cp:contentType/>
  <cp:contentStatus/>
</cp:coreProperties>
</file>