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3"/>
  </bookViews>
  <sheets>
    <sheet name="1 квартал" sheetId="1" r:id="rId1"/>
    <sheet name="1 полугодие" sheetId="2" r:id="rId2"/>
    <sheet name="9 месяцев" sheetId="3" r:id="rId3"/>
    <sheet name="12 месяцев" sheetId="4" r:id="rId4"/>
  </sheets>
  <definedNames/>
  <calcPr fullCalcOnLoad="1"/>
</workbook>
</file>

<file path=xl/sharedStrings.xml><?xml version="1.0" encoding="utf-8"?>
<sst xmlns="http://schemas.openxmlformats.org/spreadsheetml/2006/main" count="541" uniqueCount="139">
  <si>
    <t xml:space="preserve">I. Исполнение доходной части бюджета </t>
  </si>
  <si>
    <t>тыс.руб.</t>
  </si>
  <si>
    <t>№№ п/п</t>
  </si>
  <si>
    <t xml:space="preserve"> Наименование доходов</t>
  </si>
  <si>
    <t>%                              выпол.      плана</t>
  </si>
  <si>
    <t>1.</t>
  </si>
  <si>
    <t>НАЛОГОВЫЕ И НЕНАЛОГОВЫЕ ДОХОДЫ :</t>
  </si>
  <si>
    <t>1.1</t>
  </si>
  <si>
    <t>Налог на доходы физических лиц</t>
  </si>
  <si>
    <t>1.2</t>
  </si>
  <si>
    <t>Акцизы по подакцизным товарам</t>
  </si>
  <si>
    <t>1.3</t>
  </si>
  <si>
    <t>Налоги на совокупный доход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</si>
  <si>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</si>
  <si>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</si>
  <si>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</si>
  <si>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</si>
  <si>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</si>
  <si>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</si>
  <si>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1.4</t>
  </si>
  <si>
    <t>Налоги на имущество</t>
  </si>
  <si>
    <t>.1.4.1</t>
  </si>
  <si>
    <t>Налог на имущество физических лиц</t>
  </si>
  <si>
    <t>.1.4.2</t>
  </si>
  <si>
    <t>Налог на игорный бизнес</t>
  </si>
  <si>
    <t>.1.4.3</t>
  </si>
  <si>
    <t>Земельный налог ( с 1 января 2006 г)</t>
  </si>
  <si>
    <t>Поступило земельного налога</t>
  </si>
  <si>
    <t xml:space="preserve">Возврат земельного налога </t>
  </si>
  <si>
    <t>1.5</t>
  </si>
  <si>
    <t>Государственная пошлина</t>
  </si>
  <si>
    <t>1.6</t>
  </si>
  <si>
    <t>Задолженность и перерасчеты по отменен. налогам, сборам и иным обязат.платежам</t>
  </si>
  <si>
    <t>.1.6.1</t>
  </si>
  <si>
    <t>Налог на прибыль организаций</t>
  </si>
  <si>
    <t>.1.6.2</t>
  </si>
  <si>
    <t>Налог с имущества в порядке наследования</t>
  </si>
  <si>
    <t>.1.6.3</t>
  </si>
  <si>
    <t>Земельный налог (до 1 января 2006 года)</t>
  </si>
  <si>
    <t>.1.6.4</t>
  </si>
  <si>
    <t>Налог с продаж</t>
  </si>
  <si>
    <t>.1.6.5</t>
  </si>
  <si>
    <t>Налог на рекламу</t>
  </si>
  <si>
    <t>.1.6.6</t>
  </si>
  <si>
    <t>Целевые сборы с граждан и предприятий, учрежд-й, орган-й на содерж. милиции, на благоустр. территор.</t>
  </si>
  <si>
    <t>.1.6.7</t>
  </si>
  <si>
    <t>Прочие местные налоги и сборы</t>
  </si>
  <si>
    <t>1.7</t>
  </si>
  <si>
    <t>Доходы от использования имущества, находяще-гося в  государ. и муницип. собственности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</si>
  <si>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</si>
  <si>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</si>
  <si>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</si>
  <si>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</si>
  <si>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</si>
  <si>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</si>
  <si>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</si>
  <si>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</si>
  <si>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1.8</t>
  </si>
  <si>
    <t>Плата за негат. воздействие на окружающ.среду</t>
  </si>
  <si>
    <t>1.9</t>
  </si>
  <si>
    <t>Доходы от  оказания платных услуг (работ) и компенсации затрат бюджетов городских округов</t>
  </si>
  <si>
    <t>1.10</t>
  </si>
  <si>
    <t>Доходы от реализации муниципального имущества и продажи земельных участков</t>
  </si>
  <si>
    <t>1.11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</si>
  <si>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</si>
  <si>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</si>
  <si>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</si>
  <si>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</si>
  <si>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</si>
  <si>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</si>
  <si>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</si>
  <si>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1.12</t>
  </si>
  <si>
    <t>Прочие неналоговые доходы</t>
  </si>
  <si>
    <t>-</t>
  </si>
  <si>
    <t>2.</t>
  </si>
  <si>
    <t xml:space="preserve">БЕЗВОЗМЕЗДНЫЕ ПОСТУПЛЕНИЯ: </t>
  </si>
  <si>
    <t>2.1</t>
  </si>
  <si>
    <t>Безвозмездные поступления от других бюджетов</t>
  </si>
  <si>
    <t>2.2</t>
  </si>
  <si>
    <t>Прочие безвозмездные поступления (спонсорские средства)</t>
  </si>
  <si>
    <t>2.3</t>
  </si>
  <si>
    <t>Возврат остатков субсидий, субвенций и иных межбюджетных трансфертов прошлых лет</t>
  </si>
  <si>
    <t>.4.1.</t>
  </si>
  <si>
    <t xml:space="preserve">      дотации</t>
  </si>
  <si>
    <t>.4.2.</t>
  </si>
  <si>
    <t xml:space="preserve">     субсидии</t>
  </si>
  <si>
    <t>.4.3.</t>
  </si>
  <si>
    <t xml:space="preserve">     субвенции </t>
  </si>
  <si>
    <t>.4.4.</t>
  </si>
  <si>
    <t>иные межбюджетные трансферты</t>
  </si>
  <si>
    <t>ВСЕГО ДОХОДОВ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</si>
  <si>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</si>
  <si>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</si>
  <si>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</si>
  <si>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%                         выпол.      плана</t>
  </si>
  <si>
    <t xml:space="preserve">               РАСХОДЫ:</t>
  </si>
  <si>
    <t>Общегосударственные расходы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</si>
  <si>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</si>
  <si>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</si>
  <si>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</si>
  <si>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</si>
  <si>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</si>
  <si>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</si>
  <si>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</si>
  <si>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</si>
  <si>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</si>
  <si>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</si>
  <si>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Культура, кинематография</t>
  </si>
  <si>
    <t>8.</t>
  </si>
  <si>
    <t>Социальная политика</t>
  </si>
  <si>
    <t>9.</t>
  </si>
  <si>
    <t>Физическая культура и спорт</t>
  </si>
  <si>
    <t>10.</t>
  </si>
  <si>
    <t>Средства массовой информации</t>
  </si>
  <si>
    <t>11.</t>
  </si>
  <si>
    <t>Обслуживание государственного и муниципального долга</t>
  </si>
  <si>
    <t xml:space="preserve">    ИТОГО РАСХОДОВ</t>
  </si>
  <si>
    <t xml:space="preserve">Примечание: в представленной информации  учтены суммы субвенций, полученные из </t>
  </si>
  <si>
    <t>бюджета Республики Хакасия, суммы по безвозмездным поступлениям.</t>
  </si>
  <si>
    <t>План                 2015 год</t>
  </si>
  <si>
    <t>Исполнено         1 квартал  2015 г.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</si>
  <si>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01.01.2015г. - 31.03.2015г.</t>
  </si>
  <si>
    <t xml:space="preserve">Основание: Решение Совета депутатов муниципального образования город Саяногорск № 85 от 24.12.2014г. "О бюджете муниципального образования город Саяногорск на 2015 год и на плановый период 2016 и 2017 годов "
(в редакции решения № 3 от 26.02.2015 г.) </t>
  </si>
  <si>
    <t>План                   2015 год</t>
  </si>
  <si>
    <t>Исполнено         1 квартал          2015 г.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</si>
  <si>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01.01.2015г. - 30.06.2015г.</t>
  </si>
  <si>
    <t xml:space="preserve">Основание: Решение Совета депутатов муниципального образования город Саяногорск № 85 от 24.12.2014г. "О бюджете муниципального образования город Саяногорск на 2015 год и на плановый период 2016 и 2017 годов "
(в редакции решения  № 3 от 26.02.2015 г., № 30 от 04.06.2015 г.) </t>
  </si>
  <si>
    <t>Исполнено         1 полугодие 2015 г.</t>
  </si>
  <si>
    <t xml:space="preserve"> </t>
  </si>
  <si>
    <t xml:space="preserve">Примечание: в представленной информации  учтены суммы межбюджетных трансфертов, </t>
  </si>
  <si>
    <t>полученные из бюджета Республики Хакасия, суммы по безвозмездным поступлениям.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</si>
  <si>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01.01.2015г. - 30.09.2015г.</t>
  </si>
  <si>
    <t xml:space="preserve">Основание: Решение Совета депутатов муниципального образования город Саяногорск № 85 от 24.12.2014 "О бюджете муниципального образования город Саяногорск на 2015 год и на плановый период 2016 и 2017 годов "
(в редакции решений № 3 от 26.02.2015, № 30 от 04.06.2015, № 35 от 07.07.2015, № 43 от 27.07.2015, № 45 от 24.09.2015) </t>
  </si>
  <si>
    <t>Исполнено         9 месяцев 2015 г.</t>
  </si>
  <si>
    <t>Исполнено         2015 год</t>
  </si>
  <si>
    <t>Культура, кинематография и средства массовой информации</t>
  </si>
  <si>
    <t>12.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</si>
  <si>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01.01.2015г. - 31.12.2015г.</t>
  </si>
  <si>
    <t xml:space="preserve">Основание: Решение Совета депутатов муниципального образования город Саяногорск № 85 от 24.12.2014г. "О бюджете муниципального образования город Саяногорск на 2015 год и на плановый период 2016 и 2017 годов "
(в редакции решения  № 3 от 26.02.2015 г., № 30 от 04.06.2015 г., № 35 от 07.07.2015г., № 43 от 27.07.2015г., № 45 от 24.09.2015г., № 52 от 16.10.2015г., № 59 от 12.11.2015г., № 66 от 24.12.2015г.)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</si>
</sst>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  <numFmt numFmtId="189" formatCode="0.0%"/>
    <numFmt numFmtId="190" formatCode="#,##0.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61" applyFont="1" applyFill="1" applyBorder="1" applyAlignment="1">
      <alignment/>
    </xf>
    <xf numFmtId="166" fontId="0" fillId="0" borderId="0" xfId="0" applyNumberFormat="1" applyBorder="1" applyAlignment="1">
      <alignment/>
    </xf>
    <xf numFmtId="41" fontId="0" fillId="0" borderId="0" xfId="61" applyFont="1" applyBorder="1" applyAlignment="1">
      <alignment/>
    </xf>
    <xf numFmtId="0" fontId="0" fillId="0" borderId="0" xfId="0" applyBorder="1" applyAlignment="1">
      <alignment horizontal="center" wrapText="1"/>
    </xf>
    <xf numFmtId="41" fontId="0" fillId="0" borderId="0" xfId="0" applyNumberFormat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7" fontId="4" fillId="0" borderId="10" xfId="61" applyNumberFormat="1" applyFont="1" applyBorder="1" applyAlignment="1">
      <alignment/>
    </xf>
    <xf numFmtId="166" fontId="4" fillId="0" borderId="10" xfId="0" applyNumberFormat="1" applyFont="1" applyBorder="1" applyAlignment="1">
      <alignment horizontal="right" indent="1"/>
    </xf>
    <xf numFmtId="41" fontId="4" fillId="0" borderId="10" xfId="61" applyFont="1" applyBorder="1" applyAlignment="1">
      <alignment/>
    </xf>
    <xf numFmtId="166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167" fontId="4" fillId="0" borderId="11" xfId="61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1" xfId="61" applyNumberFormat="1" applyFont="1" applyBorder="1" applyAlignment="1">
      <alignment/>
    </xf>
    <xf numFmtId="167" fontId="0" fillId="0" borderId="10" xfId="61" applyNumberFormat="1" applyFont="1" applyBorder="1" applyAlignment="1">
      <alignment/>
    </xf>
    <xf numFmtId="166" fontId="0" fillId="0" borderId="10" xfId="0" applyNumberFormat="1" applyBorder="1" applyAlignment="1">
      <alignment horizontal="right" indent="1"/>
    </xf>
    <xf numFmtId="41" fontId="0" fillId="0" borderId="10" xfId="61" applyFont="1" applyBorder="1" applyAlignment="1">
      <alignment/>
    </xf>
    <xf numFmtId="16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7" fontId="0" fillId="0" borderId="11" xfId="61" applyNumberFormat="1" applyBorder="1" applyAlignment="1">
      <alignment/>
    </xf>
    <xf numFmtId="167" fontId="0" fillId="0" borderId="10" xfId="61" applyNumberFormat="1" applyBorder="1" applyAlignment="1">
      <alignment/>
    </xf>
    <xf numFmtId="41" fontId="0" fillId="0" borderId="10" xfId="61" applyBorder="1" applyAlignment="1">
      <alignment/>
    </xf>
    <xf numFmtId="41" fontId="0" fillId="0" borderId="10" xfId="61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wrapText="1"/>
    </xf>
    <xf numFmtId="167" fontId="4" fillId="0" borderId="11" xfId="61" applyNumberFormat="1" applyFont="1" applyBorder="1" applyAlignment="1">
      <alignment horizontal="right"/>
    </xf>
    <xf numFmtId="41" fontId="4" fillId="0" borderId="11" xfId="61" applyFont="1" applyBorder="1" applyAlignment="1">
      <alignment/>
    </xf>
    <xf numFmtId="166" fontId="0" fillId="0" borderId="10" xfId="0" applyNumberFormat="1" applyFont="1" applyBorder="1" applyAlignment="1">
      <alignment horizontal="right" indent="1"/>
    </xf>
    <xf numFmtId="166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67" fontId="0" fillId="0" borderId="11" xfId="61" applyNumberFormat="1" applyFont="1" applyBorder="1" applyAlignment="1">
      <alignment/>
    </xf>
    <xf numFmtId="167" fontId="4" fillId="0" borderId="11" xfId="61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41" fontId="0" fillId="0" borderId="11" xfId="61" applyBorder="1" applyAlignment="1">
      <alignment/>
    </xf>
    <xf numFmtId="0" fontId="4" fillId="0" borderId="10" xfId="0" applyFont="1" applyBorder="1" applyAlignment="1">
      <alignment horizontal="left"/>
    </xf>
    <xf numFmtId="166" fontId="4" fillId="0" borderId="12" xfId="0" applyNumberFormat="1" applyFont="1" applyBorder="1" applyAlignment="1">
      <alignment horizontal="right" indent="1"/>
    </xf>
    <xf numFmtId="49" fontId="4" fillId="0" borderId="13" xfId="0" applyNumberFormat="1" applyFont="1" applyBorder="1" applyAlignment="1">
      <alignment/>
    </xf>
    <xf numFmtId="167" fontId="4" fillId="0" borderId="10" xfId="61" applyNumberFormat="1" applyFont="1" applyBorder="1" applyAlignment="1">
      <alignment/>
    </xf>
    <xf numFmtId="41" fontId="0" fillId="0" borderId="14" xfId="61" applyBorder="1" applyAlignment="1">
      <alignment/>
    </xf>
    <xf numFmtId="167" fontId="4" fillId="0" borderId="11" xfId="61" applyNumberFormat="1" applyFont="1" applyBorder="1" applyAlignment="1">
      <alignment/>
    </xf>
    <xf numFmtId="166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right" indent="1"/>
    </xf>
    <xf numFmtId="166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1" fontId="4" fillId="0" borderId="10" xfId="61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61" applyNumberFormat="1" applyFont="1" applyBorder="1" applyAlignment="1">
      <alignment/>
    </xf>
    <xf numFmtId="166" fontId="4" fillId="0" borderId="0" xfId="0" applyNumberFormat="1" applyFont="1" applyBorder="1" applyAlignment="1">
      <alignment horizontal="right" indent="1"/>
    </xf>
    <xf numFmtId="41" fontId="4" fillId="0" borderId="0" xfId="6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1" fontId="4" fillId="0" borderId="10" xfId="61" applyFont="1" applyFill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0" fillId="24" borderId="0" xfId="0" applyFill="1" applyAlignment="1">
      <alignment/>
    </xf>
    <xf numFmtId="164" fontId="0" fillId="0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7" fontId="4" fillId="0" borderId="11" xfId="61" applyNumberFormat="1" applyFont="1" applyBorder="1" applyAlignment="1">
      <alignment horizontal="right"/>
    </xf>
    <xf numFmtId="19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166" fontId="4" fillId="0" borderId="16" xfId="0" applyNumberFormat="1" applyFont="1" applyBorder="1" applyAlignment="1">
      <alignment horizontal="right" indent="1"/>
    </xf>
    <xf numFmtId="41" fontId="4" fillId="0" borderId="17" xfId="6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66" fontId="0" fillId="0" borderId="16" xfId="0" applyNumberFormat="1" applyBorder="1" applyAlignment="1">
      <alignment horizontal="right" indent="1"/>
    </xf>
    <xf numFmtId="41" fontId="0" fillId="0" borderId="17" xfId="61" applyFont="1" applyBorder="1" applyAlignment="1">
      <alignment/>
    </xf>
    <xf numFmtId="49" fontId="0" fillId="0" borderId="15" xfId="0" applyNumberFormat="1" applyBorder="1" applyAlignment="1">
      <alignment/>
    </xf>
    <xf numFmtId="41" fontId="0" fillId="0" borderId="17" xfId="61" applyBorder="1" applyAlignment="1">
      <alignment/>
    </xf>
    <xf numFmtId="41" fontId="0" fillId="0" borderId="17" xfId="61" applyFont="1" applyBorder="1" applyAlignment="1">
      <alignment/>
    </xf>
    <xf numFmtId="49" fontId="4" fillId="0" borderId="15" xfId="0" applyNumberFormat="1" applyFont="1" applyBorder="1" applyAlignment="1">
      <alignment vertical="top"/>
    </xf>
    <xf numFmtId="167" fontId="4" fillId="0" borderId="10" xfId="61" applyNumberFormat="1" applyFont="1" applyBorder="1" applyAlignment="1">
      <alignment horizontal="right"/>
    </xf>
    <xf numFmtId="41" fontId="4" fillId="0" borderId="18" xfId="61" applyFont="1" applyBorder="1" applyAlignment="1">
      <alignment/>
    </xf>
    <xf numFmtId="49" fontId="0" fillId="0" borderId="15" xfId="0" applyNumberFormat="1" applyBorder="1" applyAlignment="1">
      <alignment vertical="top"/>
    </xf>
    <xf numFmtId="167" fontId="0" fillId="0" borderId="10" xfId="61" applyNumberFormat="1" applyFont="1" applyBorder="1" applyAlignment="1">
      <alignment/>
    </xf>
    <xf numFmtId="167" fontId="4" fillId="0" borderId="10" xfId="61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167" fontId="4" fillId="0" borderId="10" xfId="61" applyNumberFormat="1" applyFont="1" applyBorder="1" applyAlignment="1">
      <alignment horizontal="right"/>
    </xf>
    <xf numFmtId="0" fontId="0" fillId="0" borderId="15" xfId="0" applyBorder="1" applyAlignment="1">
      <alignment/>
    </xf>
    <xf numFmtId="166" fontId="0" fillId="0" borderId="16" xfId="0" applyNumberFormat="1" applyFont="1" applyBorder="1" applyAlignment="1">
      <alignment horizontal="right" indent="1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167" fontId="4" fillId="0" borderId="20" xfId="61" applyNumberFormat="1" applyFont="1" applyBorder="1" applyAlignment="1">
      <alignment/>
    </xf>
    <xf numFmtId="166" fontId="4" fillId="0" borderId="21" xfId="0" applyNumberFormat="1" applyFont="1" applyBorder="1" applyAlignment="1">
      <alignment horizontal="right" indent="1"/>
    </xf>
    <xf numFmtId="41" fontId="4" fillId="0" borderId="17" xfId="61" applyFont="1" applyBorder="1" applyAlignment="1">
      <alignment/>
    </xf>
    <xf numFmtId="166" fontId="4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0" fontId="4" fillId="0" borderId="20" xfId="0" applyFont="1" applyBorder="1" applyAlignment="1">
      <alignment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K93"/>
  <sheetViews>
    <sheetView zoomScalePageLayoutView="0" workbookViewId="0" topLeftCell="A66">
      <selection activeCell="A75" sqref="A75:E87"/>
    </sheetView>
  </sheetViews>
  <sheetFormatPr defaultColWidth="9.00390625" defaultRowHeight="12.75"/>
  <cols>
    <col min="1" max="1" width="6.375" style="0" customWidth="1"/>
    <col min="2" max="2" width="47.25390625" style="0" customWidth="1"/>
    <col min="3" max="4" width="13.75390625" style="11" customWidth="1"/>
    <col min="5" max="5" width="11.25390625" style="0" customWidth="1"/>
    <col min="6" max="6" width="10.625" style="0" hidden="1" customWidth="1"/>
    <col min="7" max="7" width="7.25390625" style="0" hidden="1" customWidth="1"/>
    <col min="8" max="8" width="12.00390625" style="0" hidden="1" customWidth="1"/>
    <col min="9" max="9" width="14.25390625" style="0" hidden="1" customWidth="1"/>
    <col min="10" max="10" width="13.75390625" style="0" hidden="1" customWidth="1"/>
  </cols>
  <sheetData>
    <row r="2" spans="1:8" ht="12.75">
      <c r="A2" s="1"/>
      <c r="B2" s="1"/>
      <c r="C2" s="2"/>
      <c r="D2" s="2"/>
      <c r="E2" s="3"/>
      <c r="F2" s="4"/>
      <c r="G2" s="3"/>
      <c r="H2" s="3"/>
    </row>
    <row r="3" spans="1:8" ht="19.5" customHeight="1">
      <c r="A3" s="1"/>
      <c r="B3" s="129" t="s">
        <v>121</v>
      </c>
      <c r="C3" s="129"/>
      <c r="D3" s="129"/>
      <c r="E3" s="129"/>
      <c r="F3" s="4"/>
      <c r="G3" s="3"/>
      <c r="H3" s="3"/>
    </row>
    <row r="4" spans="1:8" ht="30" customHeight="1">
      <c r="A4" s="1"/>
      <c r="B4" s="129"/>
      <c r="C4" s="129"/>
      <c r="D4" s="129"/>
      <c r="E4" s="129"/>
      <c r="F4" s="4"/>
      <c r="G4" s="3"/>
      <c r="H4" s="3"/>
    </row>
    <row r="5" spans="1:8" ht="12.75">
      <c r="A5" s="1"/>
      <c r="B5" s="1"/>
      <c r="C5" s="2"/>
      <c r="D5" s="2"/>
      <c r="E5" s="3"/>
      <c r="F5" s="4"/>
      <c r="G5" s="3"/>
      <c r="H5" s="3"/>
    </row>
    <row r="6" spans="1:8" ht="25.5" customHeight="1">
      <c r="A6" s="1"/>
      <c r="B6" s="143" t="s">
        <v>122</v>
      </c>
      <c r="C6" s="143"/>
      <c r="D6" s="143"/>
      <c r="E6" s="143"/>
      <c r="F6" s="4"/>
      <c r="G6" s="3"/>
      <c r="H6" s="3"/>
    </row>
    <row r="7" spans="1:8" ht="27.75" customHeight="1">
      <c r="A7" s="1"/>
      <c r="B7" s="143"/>
      <c r="C7" s="143"/>
      <c r="D7" s="143"/>
      <c r="E7" s="143"/>
      <c r="F7" s="4"/>
      <c r="G7" s="3"/>
      <c r="H7" s="3"/>
    </row>
    <row r="8" spans="1:8" ht="24" customHeight="1">
      <c r="A8" s="1"/>
      <c r="B8" s="5"/>
      <c r="C8" s="5"/>
      <c r="D8" s="5"/>
      <c r="E8" s="5"/>
      <c r="F8" s="4"/>
      <c r="G8" s="3"/>
      <c r="H8" s="3"/>
    </row>
    <row r="9" spans="1:8" ht="15" customHeight="1">
      <c r="A9" s="130" t="s">
        <v>0</v>
      </c>
      <c r="B9" s="130"/>
      <c r="C9" s="130"/>
      <c r="D9" s="130"/>
      <c r="E9" s="130"/>
      <c r="F9" s="6"/>
      <c r="H9" s="7"/>
    </row>
    <row r="10" spans="1:8" ht="15" customHeight="1">
      <c r="A10" s="8"/>
      <c r="B10" s="8"/>
      <c r="C10" s="9"/>
      <c r="D10" s="9"/>
      <c r="E10" s="8"/>
      <c r="F10" s="6"/>
      <c r="H10" s="7"/>
    </row>
    <row r="11" spans="1:8" ht="15" customHeight="1">
      <c r="A11" s="1"/>
      <c r="B11" s="1"/>
      <c r="C11" s="10"/>
      <c r="E11" s="12" t="s">
        <v>1</v>
      </c>
      <c r="F11" s="6"/>
      <c r="H11" s="7"/>
    </row>
    <row r="12" spans="1:8" ht="15" customHeight="1">
      <c r="A12" s="131" t="s">
        <v>2</v>
      </c>
      <c r="B12" s="134" t="s">
        <v>3</v>
      </c>
      <c r="C12" s="137" t="s">
        <v>123</v>
      </c>
      <c r="D12" s="137" t="s">
        <v>124</v>
      </c>
      <c r="E12" s="140" t="s">
        <v>4</v>
      </c>
      <c r="F12" s="6"/>
      <c r="H12" s="7"/>
    </row>
    <row r="13" spans="1:8" ht="15" customHeight="1">
      <c r="A13" s="132"/>
      <c r="B13" s="135"/>
      <c r="C13" s="138"/>
      <c r="D13" s="138"/>
      <c r="E13" s="141"/>
      <c r="F13" s="6"/>
      <c r="H13" s="7"/>
    </row>
    <row r="14" spans="1:8" ht="15" customHeight="1">
      <c r="A14" s="133"/>
      <c r="B14" s="136"/>
      <c r="C14" s="139"/>
      <c r="D14" s="139"/>
      <c r="E14" s="142"/>
      <c r="F14" s="6"/>
      <c r="H14" s="7"/>
    </row>
    <row r="15" spans="1:7" ht="12.75">
      <c r="A15" s="13" t="s">
        <v>5</v>
      </c>
      <c r="B15" s="14" t="s">
        <v>6</v>
      </c>
      <c r="C15" s="15">
        <f>SUM(C16,C17,C18,C22,C28,C29,C37,C42,C44,C45,C49,C43)</f>
        <v>363717.7</v>
      </c>
      <c r="D15" s="15">
        <f>SUM(D16,D17,D18,D22,D28,D29,D37,D42,D44,D45,D49,D43)</f>
        <v>86922.2</v>
      </c>
      <c r="E15" s="16">
        <f aca="true" t="shared" si="0" ref="E15:E20">D15/C15*100</f>
        <v>23.898259556793633</v>
      </c>
      <c r="F15" s="17">
        <f>F16+F17+F18+F22+F28+F29+F37+F42+F43+F44+F45+F49</f>
        <v>171243</v>
      </c>
      <c r="G15" s="18">
        <f aca="true" t="shared" si="1" ref="G15:G21">D15/F15*100</f>
        <v>50.75956389458255</v>
      </c>
    </row>
    <row r="16" spans="1:7" ht="12.75">
      <c r="A16" s="19" t="s">
        <v>7</v>
      </c>
      <c r="B16" s="13" t="s">
        <v>8</v>
      </c>
      <c r="C16" s="20">
        <v>157104.3</v>
      </c>
      <c r="D16" s="15">
        <v>30592.6</v>
      </c>
      <c r="E16" s="16">
        <f t="shared" si="0"/>
        <v>19.472796097878923</v>
      </c>
      <c r="F16" s="17">
        <v>35192</v>
      </c>
      <c r="G16" s="18">
        <f t="shared" si="1"/>
        <v>86.93055239827233</v>
      </c>
    </row>
    <row r="17" spans="1:7" ht="12.75">
      <c r="A17" s="19" t="s">
        <v>9</v>
      </c>
      <c r="B17" s="13" t="s">
        <v>10</v>
      </c>
      <c r="C17" s="20">
        <v>1964.5</v>
      </c>
      <c r="D17" s="15">
        <v>638.2</v>
      </c>
      <c r="E17" s="16">
        <f t="shared" si="0"/>
        <v>32.486637821328586</v>
      </c>
      <c r="F17" s="17">
        <v>81829</v>
      </c>
      <c r="G17" s="18">
        <f t="shared" si="1"/>
        <v>0.7799190995857216</v>
      </c>
    </row>
    <row r="18" spans="1:7" ht="12" customHeight="1">
      <c r="A18" s="19" t="s">
        <v>11</v>
      </c>
      <c r="B18" s="13" t="s">
        <v>12</v>
      </c>
      <c r="C18" s="20">
        <v>40100.2</v>
      </c>
      <c r="D18" s="15">
        <v>9146.9</v>
      </c>
      <c r="E18" s="16">
        <f t="shared" si="0"/>
        <v>22.810110672764726</v>
      </c>
      <c r="F18" s="17">
        <f>SUM(F19:F21)</f>
        <v>18950</v>
      </c>
      <c r="G18" s="18">
        <f t="shared" si="1"/>
        <v>48.26860158311345</v>
      </c>
    </row>
    <row r="19" spans="1:7" ht="12.75" customHeight="1" hidden="1">
      <c r="A19" s="21" t="s">
        <v>13</v>
      </c>
      <c r="B19" s="22" t="s">
        <v>14</v>
      </c>
      <c r="C19" s="23"/>
      <c r="D19" s="24"/>
      <c r="E19" s="25" t="e">
        <f t="shared" si="0"/>
        <v>#DIV/0!</v>
      </c>
      <c r="F19" s="26">
        <v>6543</v>
      </c>
      <c r="G19" s="27">
        <f t="shared" si="1"/>
        <v>0</v>
      </c>
    </row>
    <row r="20" spans="1:7" ht="12.75" customHeight="1" hidden="1">
      <c r="A20" s="21" t="s">
        <v>15</v>
      </c>
      <c r="B20" s="22" t="s">
        <v>16</v>
      </c>
      <c r="C20" s="23"/>
      <c r="D20" s="24"/>
      <c r="E20" s="25" t="e">
        <f t="shared" si="0"/>
        <v>#DIV/0!</v>
      </c>
      <c r="F20" s="26">
        <v>12552</v>
      </c>
      <c r="G20" s="27">
        <f t="shared" si="1"/>
        <v>0</v>
      </c>
    </row>
    <row r="21" spans="1:7" ht="12.75" customHeight="1" hidden="1">
      <c r="A21" s="21" t="s">
        <v>17</v>
      </c>
      <c r="B21" s="22" t="s">
        <v>18</v>
      </c>
      <c r="C21" s="23"/>
      <c r="D21" s="24"/>
      <c r="E21" s="25"/>
      <c r="F21" s="26">
        <v>-145</v>
      </c>
      <c r="G21" s="27">
        <f t="shared" si="1"/>
        <v>0</v>
      </c>
    </row>
    <row r="22" spans="1:7" ht="12.75">
      <c r="A22" s="19" t="s">
        <v>19</v>
      </c>
      <c r="B22" s="13" t="s">
        <v>20</v>
      </c>
      <c r="C22" s="20">
        <v>80289.8</v>
      </c>
      <c r="D22" s="15">
        <v>27996</v>
      </c>
      <c r="E22" s="16">
        <f>D22/C22*100</f>
        <v>34.86868817707853</v>
      </c>
      <c r="F22" s="17">
        <f>SUM(F23:F25)</f>
        <v>-2093</v>
      </c>
      <c r="G22" s="27"/>
    </row>
    <row r="23" spans="1:7" ht="12.75" customHeight="1" hidden="1">
      <c r="A23" s="28" t="s">
        <v>21</v>
      </c>
      <c r="B23" s="29" t="s">
        <v>22</v>
      </c>
      <c r="C23" s="30"/>
      <c r="D23" s="31"/>
      <c r="E23" s="25" t="e">
        <f>D23/C23*100</f>
        <v>#DIV/0!</v>
      </c>
      <c r="F23" s="32">
        <v>816</v>
      </c>
      <c r="G23" s="27">
        <f>D23/F23*100</f>
        <v>0</v>
      </c>
    </row>
    <row r="24" spans="1:7" ht="12.75" customHeight="1" hidden="1">
      <c r="A24" s="28" t="s">
        <v>23</v>
      </c>
      <c r="B24" s="29" t="s">
        <v>24</v>
      </c>
      <c r="C24" s="30"/>
      <c r="D24" s="30"/>
      <c r="E24" s="25"/>
      <c r="F24" s="32">
        <v>2737</v>
      </c>
      <c r="G24" s="27">
        <f>D24/F24*100</f>
        <v>0</v>
      </c>
    </row>
    <row r="25" spans="1:7" ht="12.75" customHeight="1" hidden="1">
      <c r="A25" s="28" t="s">
        <v>25</v>
      </c>
      <c r="B25" s="29" t="s">
        <v>26</v>
      </c>
      <c r="C25" s="30"/>
      <c r="D25" s="30"/>
      <c r="E25" s="25" t="e">
        <f>D25/C25*100</f>
        <v>#DIV/0!</v>
      </c>
      <c r="F25" s="33">
        <f>F26+F27</f>
        <v>-5646</v>
      </c>
      <c r="G25" s="27"/>
    </row>
    <row r="26" spans="1:7" ht="12.75" customHeight="1" hidden="1">
      <c r="A26" s="28"/>
      <c r="B26" s="29" t="s">
        <v>27</v>
      </c>
      <c r="C26" s="30"/>
      <c r="D26" s="31"/>
      <c r="E26" s="25"/>
      <c r="F26" s="33">
        <v>25975</v>
      </c>
      <c r="G26" s="27">
        <f>D26/F26*100</f>
        <v>0</v>
      </c>
    </row>
    <row r="27" spans="1:7" ht="12.75" customHeight="1" hidden="1">
      <c r="A27" s="28"/>
      <c r="B27" s="29" t="s">
        <v>28</v>
      </c>
      <c r="C27" s="30"/>
      <c r="D27" s="31"/>
      <c r="E27" s="25"/>
      <c r="F27" s="33">
        <v>-31621</v>
      </c>
      <c r="G27" s="27">
        <f>D27/F27*100</f>
        <v>0</v>
      </c>
    </row>
    <row r="28" spans="1:7" ht="12.75">
      <c r="A28" s="19" t="s">
        <v>29</v>
      </c>
      <c r="B28" s="13" t="s">
        <v>30</v>
      </c>
      <c r="C28" s="20">
        <v>15287</v>
      </c>
      <c r="D28" s="15">
        <v>3234.5</v>
      </c>
      <c r="E28" s="16">
        <f>D28/C28*100</f>
        <v>21.158500686858115</v>
      </c>
      <c r="F28" s="17">
        <v>2976</v>
      </c>
      <c r="G28" s="18">
        <f>D28/F28*100</f>
        <v>108.6861559139785</v>
      </c>
    </row>
    <row r="29" spans="1:7" ht="26.25" customHeight="1">
      <c r="A29" s="34" t="s">
        <v>31</v>
      </c>
      <c r="B29" s="35" t="s">
        <v>32</v>
      </c>
      <c r="C29" s="36" t="s">
        <v>73</v>
      </c>
      <c r="D29" s="36" t="s">
        <v>73</v>
      </c>
      <c r="E29" s="16" t="s">
        <v>73</v>
      </c>
      <c r="F29" s="37">
        <f>SUM(F30:F36)</f>
        <v>68</v>
      </c>
      <c r="G29" s="18" t="e">
        <f>D29/F29*100</f>
        <v>#VALUE!</v>
      </c>
    </row>
    <row r="30" spans="1:7" ht="12.75" customHeight="1" hidden="1">
      <c r="A30" s="28" t="s">
        <v>33</v>
      </c>
      <c r="B30" s="29" t="s">
        <v>34</v>
      </c>
      <c r="C30" s="30"/>
      <c r="D30" s="31"/>
      <c r="E30" s="38"/>
      <c r="F30" s="32"/>
      <c r="G30" s="18"/>
    </row>
    <row r="31" spans="1:7" ht="12.75" customHeight="1" hidden="1">
      <c r="A31" s="21" t="s">
        <v>35</v>
      </c>
      <c r="B31" s="29" t="s">
        <v>36</v>
      </c>
      <c r="C31" s="30"/>
      <c r="D31" s="31"/>
      <c r="E31" s="38"/>
      <c r="F31" s="32"/>
      <c r="G31" s="18"/>
    </row>
    <row r="32" spans="1:7" ht="12.75" customHeight="1" hidden="1">
      <c r="A32" s="21" t="s">
        <v>37</v>
      </c>
      <c r="B32" s="29" t="s">
        <v>38</v>
      </c>
      <c r="C32" s="30"/>
      <c r="D32" s="31"/>
      <c r="E32" s="38"/>
      <c r="F32" s="32">
        <v>63</v>
      </c>
      <c r="G32" s="39">
        <f>D32/F32*100</f>
        <v>0</v>
      </c>
    </row>
    <row r="33" spans="1:7" ht="12.75" customHeight="1" hidden="1">
      <c r="A33" s="21" t="s">
        <v>39</v>
      </c>
      <c r="B33" s="22" t="s">
        <v>40</v>
      </c>
      <c r="C33" s="23"/>
      <c r="D33" s="24"/>
      <c r="E33" s="38"/>
      <c r="F33" s="26">
        <v>4</v>
      </c>
      <c r="G33" s="39">
        <f>D33/F33*100</f>
        <v>0</v>
      </c>
    </row>
    <row r="34" spans="1:7" ht="12.75" customHeight="1" hidden="1">
      <c r="A34" s="28" t="s">
        <v>41</v>
      </c>
      <c r="B34" s="29" t="s">
        <v>42</v>
      </c>
      <c r="C34" s="30"/>
      <c r="D34" s="31"/>
      <c r="E34" s="38"/>
      <c r="F34" s="32"/>
      <c r="G34" s="39"/>
    </row>
    <row r="35" spans="1:7" ht="39" customHeight="1" hidden="1">
      <c r="A35" s="40" t="s">
        <v>43</v>
      </c>
      <c r="B35" s="41" t="s">
        <v>44</v>
      </c>
      <c r="C35" s="30"/>
      <c r="D35" s="31"/>
      <c r="E35" s="38"/>
      <c r="F35" s="32"/>
      <c r="G35" s="39"/>
    </row>
    <row r="36" spans="1:7" ht="12.75" customHeight="1" hidden="1">
      <c r="A36" s="28" t="s">
        <v>45</v>
      </c>
      <c r="B36" s="29" t="s">
        <v>46</v>
      </c>
      <c r="C36" s="30"/>
      <c r="D36" s="31"/>
      <c r="E36" s="38"/>
      <c r="F36" s="32">
        <v>1</v>
      </c>
      <c r="G36" s="39">
        <f>D36/F36*100</f>
        <v>0</v>
      </c>
    </row>
    <row r="37" spans="1:7" ht="26.25" customHeight="1">
      <c r="A37" s="19" t="s">
        <v>47</v>
      </c>
      <c r="B37" s="35" t="s">
        <v>48</v>
      </c>
      <c r="C37" s="20">
        <v>48250</v>
      </c>
      <c r="D37" s="15">
        <v>10521.5</v>
      </c>
      <c r="E37" s="16">
        <f>D37/C37*100</f>
        <v>21.806217616580312</v>
      </c>
      <c r="F37" s="17">
        <f>SUM(F39:F41)</f>
        <v>20866</v>
      </c>
      <c r="G37" s="18">
        <f>D37/F37*100</f>
        <v>50.42413495638838</v>
      </c>
    </row>
    <row r="38" spans="1:7" ht="12.75" customHeight="1" hidden="1">
      <c r="A38" s="28" t="s">
        <v>49</v>
      </c>
      <c r="B38" s="42" t="s">
        <v>50</v>
      </c>
      <c r="C38" s="23"/>
      <c r="D38" s="24"/>
      <c r="E38" s="25"/>
      <c r="F38" s="17"/>
      <c r="G38" s="18"/>
    </row>
    <row r="39" spans="1:7" ht="12.75" customHeight="1" hidden="1">
      <c r="A39" s="28" t="s">
        <v>51</v>
      </c>
      <c r="B39" s="29" t="s">
        <v>52</v>
      </c>
      <c r="C39" s="30"/>
      <c r="D39" s="31"/>
      <c r="E39" s="25" t="e">
        <f aca="true" t="shared" si="2" ref="E39:E48">D39/C39*100</f>
        <v>#DIV/0!</v>
      </c>
      <c r="F39" s="32">
        <v>13347</v>
      </c>
      <c r="G39" s="27">
        <f aca="true" t="shared" si="3" ref="G39:G51">D39/F39*100</f>
        <v>0</v>
      </c>
    </row>
    <row r="40" spans="1:7" ht="12.75" customHeight="1" hidden="1">
      <c r="A40" s="28" t="s">
        <v>53</v>
      </c>
      <c r="B40" s="29" t="s">
        <v>54</v>
      </c>
      <c r="C40" s="43"/>
      <c r="D40" s="31"/>
      <c r="E40" s="25" t="e">
        <f t="shared" si="2"/>
        <v>#DIV/0!</v>
      </c>
      <c r="F40" s="32">
        <v>7325</v>
      </c>
      <c r="G40" s="27">
        <f t="shared" si="3"/>
        <v>0</v>
      </c>
    </row>
    <row r="41" spans="1:7" ht="39" customHeight="1" hidden="1">
      <c r="A41" s="40" t="s">
        <v>55</v>
      </c>
      <c r="B41" s="41" t="s">
        <v>56</v>
      </c>
      <c r="C41" s="30"/>
      <c r="D41" s="31"/>
      <c r="E41" s="25" t="e">
        <f t="shared" si="2"/>
        <v>#DIV/0!</v>
      </c>
      <c r="F41" s="32">
        <v>194</v>
      </c>
      <c r="G41" s="27">
        <f t="shared" si="3"/>
        <v>0</v>
      </c>
    </row>
    <row r="42" spans="1:7" ht="12.75">
      <c r="A42" s="19" t="s">
        <v>57</v>
      </c>
      <c r="B42" s="13" t="s">
        <v>58</v>
      </c>
      <c r="C42" s="20">
        <v>5681.9</v>
      </c>
      <c r="D42" s="15">
        <v>1259.2</v>
      </c>
      <c r="E42" s="16">
        <f t="shared" si="2"/>
        <v>22.16160087294743</v>
      </c>
      <c r="F42" s="17">
        <v>1496</v>
      </c>
      <c r="G42" s="18">
        <f t="shared" si="3"/>
        <v>84.17112299465242</v>
      </c>
    </row>
    <row r="43" spans="1:7" ht="36" customHeight="1">
      <c r="A43" s="19" t="s">
        <v>59</v>
      </c>
      <c r="B43" s="35" t="s">
        <v>60</v>
      </c>
      <c r="C43" s="44">
        <v>1540</v>
      </c>
      <c r="D43" s="15">
        <v>314.4</v>
      </c>
      <c r="E43" s="16">
        <f t="shared" si="2"/>
        <v>20.415584415584416</v>
      </c>
      <c r="F43" s="17">
        <v>956</v>
      </c>
      <c r="G43" s="18">
        <f t="shared" si="3"/>
        <v>32.88702928870293</v>
      </c>
    </row>
    <row r="44" spans="1:7" ht="27" customHeight="1">
      <c r="A44" s="19" t="s">
        <v>61</v>
      </c>
      <c r="B44" s="35" t="s">
        <v>62</v>
      </c>
      <c r="C44" s="20">
        <v>10500</v>
      </c>
      <c r="D44" s="15">
        <v>2722.1</v>
      </c>
      <c r="E44" s="16">
        <f t="shared" si="2"/>
        <v>25.924761904761905</v>
      </c>
      <c r="F44" s="17">
        <v>6710</v>
      </c>
      <c r="G44" s="18">
        <f t="shared" si="3"/>
        <v>40.56780923994039</v>
      </c>
    </row>
    <row r="45" spans="1:7" ht="12.75">
      <c r="A45" s="19" t="s">
        <v>63</v>
      </c>
      <c r="B45" s="35" t="s">
        <v>64</v>
      </c>
      <c r="C45" s="15">
        <v>3000</v>
      </c>
      <c r="D45" s="15">
        <v>568</v>
      </c>
      <c r="E45" s="16">
        <f t="shared" si="2"/>
        <v>18.933333333333334</v>
      </c>
      <c r="F45" s="17">
        <v>4031</v>
      </c>
      <c r="G45" s="18">
        <f t="shared" si="3"/>
        <v>14.090796328454477</v>
      </c>
    </row>
    <row r="46" spans="1:7" ht="26.25" customHeight="1" hidden="1">
      <c r="A46" s="40" t="s">
        <v>65</v>
      </c>
      <c r="B46" s="41" t="s">
        <v>66</v>
      </c>
      <c r="C46" s="30"/>
      <c r="D46" s="31"/>
      <c r="E46" s="16" t="e">
        <f t="shared" si="2"/>
        <v>#DIV/0!</v>
      </c>
      <c r="F46" s="32">
        <v>13</v>
      </c>
      <c r="G46" s="39">
        <f t="shared" si="3"/>
        <v>0</v>
      </c>
    </row>
    <row r="47" spans="1:7" ht="52.5" customHeight="1" hidden="1">
      <c r="A47" s="40" t="s">
        <v>67</v>
      </c>
      <c r="B47" s="41" t="s">
        <v>68</v>
      </c>
      <c r="C47" s="30"/>
      <c r="D47" s="31"/>
      <c r="E47" s="16" t="e">
        <f t="shared" si="2"/>
        <v>#DIV/0!</v>
      </c>
      <c r="F47" s="32">
        <v>18</v>
      </c>
      <c r="G47" s="27">
        <f t="shared" si="3"/>
        <v>0</v>
      </c>
    </row>
    <row r="48" spans="1:7" ht="12.75" customHeight="1" hidden="1">
      <c r="A48" s="28" t="s">
        <v>69</v>
      </c>
      <c r="B48" s="29" t="s">
        <v>70</v>
      </c>
      <c r="C48" s="30"/>
      <c r="D48" s="31"/>
      <c r="E48" s="16" t="e">
        <f t="shared" si="2"/>
        <v>#DIV/0!</v>
      </c>
      <c r="F48" s="32">
        <v>480</v>
      </c>
      <c r="G48" s="27">
        <f t="shared" si="3"/>
        <v>0</v>
      </c>
    </row>
    <row r="49" spans="1:7" ht="12.75">
      <c r="A49" s="19" t="s">
        <v>71</v>
      </c>
      <c r="B49" s="13" t="s">
        <v>72</v>
      </c>
      <c r="C49" s="36" t="s">
        <v>73</v>
      </c>
      <c r="D49" s="15">
        <v>-71.2</v>
      </c>
      <c r="E49" s="16" t="s">
        <v>73</v>
      </c>
      <c r="F49" s="17">
        <v>262</v>
      </c>
      <c r="G49" s="45">
        <f t="shared" si="3"/>
        <v>-27.175572519083968</v>
      </c>
    </row>
    <row r="50" spans="1:7" ht="12.75" customHeight="1" hidden="1">
      <c r="A50" s="28"/>
      <c r="B50" s="29"/>
      <c r="C50" s="46"/>
      <c r="D50" s="31"/>
      <c r="E50" s="16" t="e">
        <f>D50/C50*100</f>
        <v>#DIV/0!</v>
      </c>
      <c r="F50" s="32"/>
      <c r="G50" s="27" t="e">
        <f t="shared" si="3"/>
        <v>#DIV/0!</v>
      </c>
    </row>
    <row r="51" spans="1:7" ht="12.75">
      <c r="A51" s="19"/>
      <c r="B51" s="47"/>
      <c r="C51" s="15">
        <f>SUM(C15,C49)</f>
        <v>363717.7</v>
      </c>
      <c r="D51" s="15">
        <f>D15</f>
        <v>86922.2</v>
      </c>
      <c r="E51" s="48">
        <f>D51/C51*100</f>
        <v>23.898259556793633</v>
      </c>
      <c r="F51" s="17" t="e">
        <f>SUM(F15,#REF!,#REF!)</f>
        <v>#REF!</v>
      </c>
      <c r="G51" s="18" t="e">
        <f t="shared" si="3"/>
        <v>#REF!</v>
      </c>
    </row>
    <row r="52" spans="1:7" ht="12.75">
      <c r="A52" s="49" t="s">
        <v>74</v>
      </c>
      <c r="B52" s="13" t="s">
        <v>75</v>
      </c>
      <c r="C52" s="50">
        <f>C53+C54</f>
        <v>472174</v>
      </c>
      <c r="D52" s="50">
        <f>D53+D55</f>
        <v>193108.9</v>
      </c>
      <c r="E52" s="48">
        <f>D52/C52*100</f>
        <v>40.89782580150538</v>
      </c>
      <c r="F52" s="51"/>
      <c r="G52" s="27"/>
    </row>
    <row r="53" spans="1:7" ht="12.75">
      <c r="A53" s="49" t="s">
        <v>76</v>
      </c>
      <c r="B53" s="13" t="s">
        <v>77</v>
      </c>
      <c r="C53" s="50">
        <v>472004</v>
      </c>
      <c r="D53" s="50">
        <v>194219.8</v>
      </c>
      <c r="E53" s="48">
        <f>D53/C53*100</f>
        <v>41.147914000728804</v>
      </c>
      <c r="F53" s="51"/>
      <c r="G53" s="27"/>
    </row>
    <row r="54" spans="1:7" ht="25.5">
      <c r="A54" s="34" t="s">
        <v>78</v>
      </c>
      <c r="B54" s="35" t="s">
        <v>79</v>
      </c>
      <c r="C54" s="52">
        <v>170</v>
      </c>
      <c r="D54" s="82" t="s">
        <v>73</v>
      </c>
      <c r="E54" s="48" t="s">
        <v>73</v>
      </c>
      <c r="F54" s="51"/>
      <c r="G54" s="27"/>
    </row>
    <row r="55" spans="1:7" ht="25.5">
      <c r="A55" s="34" t="s">
        <v>80</v>
      </c>
      <c r="B55" s="35" t="s">
        <v>81</v>
      </c>
      <c r="C55" s="44">
        <v>0</v>
      </c>
      <c r="D55" s="44">
        <v>-1110.9</v>
      </c>
      <c r="E55" s="16" t="s">
        <v>73</v>
      </c>
      <c r="F55" s="17">
        <f>SUM(F56:F59)</f>
        <v>335675</v>
      </c>
      <c r="G55" s="53">
        <f>D55/F55*100</f>
        <v>-0.33094511059804876</v>
      </c>
    </row>
    <row r="56" spans="1:7" ht="12.75" customHeight="1" hidden="1">
      <c r="A56" s="29" t="s">
        <v>82</v>
      </c>
      <c r="B56" s="54" t="s">
        <v>83</v>
      </c>
      <c r="C56" s="20"/>
      <c r="D56" s="15"/>
      <c r="E56" s="16"/>
      <c r="F56" s="33">
        <v>13000</v>
      </c>
      <c r="G56" s="53"/>
    </row>
    <row r="57" spans="1:7" ht="12.75" customHeight="1" hidden="1">
      <c r="A57" s="29" t="s">
        <v>84</v>
      </c>
      <c r="B57" s="29" t="s">
        <v>85</v>
      </c>
      <c r="C57" s="23">
        <f>35327.2-19621.7</f>
        <v>15705.499999999996</v>
      </c>
      <c r="D57" s="24">
        <f>24326.1-10658</f>
        <v>13668.099999999999</v>
      </c>
      <c r="E57" s="55">
        <f>D57/C57*100</f>
        <v>87.02747445162524</v>
      </c>
      <c r="F57" s="26">
        <v>219195</v>
      </c>
      <c r="G57" s="56">
        <f>D57/F57*100</f>
        <v>6.2355893154497135</v>
      </c>
    </row>
    <row r="58" spans="1:7" ht="12.75" customHeight="1" hidden="1">
      <c r="A58" s="29" t="s">
        <v>86</v>
      </c>
      <c r="B58" s="29" t="s">
        <v>87</v>
      </c>
      <c r="C58" s="23">
        <f>121048.6-45474.9</f>
        <v>75573.70000000001</v>
      </c>
      <c r="D58" s="24">
        <f>102199.2-38873</f>
        <v>63326.2</v>
      </c>
      <c r="E58" s="55">
        <f>D58/C58*100</f>
        <v>83.7939653609655</v>
      </c>
      <c r="F58" s="26">
        <v>103154</v>
      </c>
      <c r="G58" s="56">
        <f>D58/F58*100</f>
        <v>61.389960641371154</v>
      </c>
    </row>
    <row r="59" spans="1:7" ht="12.75" customHeight="1" hidden="1">
      <c r="A59" s="29" t="s">
        <v>88</v>
      </c>
      <c r="B59" s="29" t="s">
        <v>89</v>
      </c>
      <c r="C59" s="24">
        <f>904-437+1400</f>
        <v>1867</v>
      </c>
      <c r="D59" s="24">
        <f>2398-0</f>
        <v>2398</v>
      </c>
      <c r="E59" s="55">
        <f>D59/C59*100</f>
        <v>128.44134975897163</v>
      </c>
      <c r="F59" s="26">
        <v>326</v>
      </c>
      <c r="G59" s="56">
        <f>D59/F59*100</f>
        <v>735.5828220858896</v>
      </c>
    </row>
    <row r="60" spans="1:7" ht="19.5" customHeight="1">
      <c r="A60" s="29"/>
      <c r="B60" s="57" t="s">
        <v>90</v>
      </c>
      <c r="C60" s="50">
        <f>C51+C52</f>
        <v>835891.7</v>
      </c>
      <c r="D60" s="50">
        <f>D51+D52</f>
        <v>280031.1</v>
      </c>
      <c r="E60" s="16">
        <f>D60/C60*100</f>
        <v>33.5008829493103</v>
      </c>
      <c r="F60" s="58" t="e">
        <f>F51+F55</f>
        <v>#REF!</v>
      </c>
      <c r="G60" s="53" t="e">
        <f>D60/F60*100</f>
        <v>#REF!</v>
      </c>
    </row>
    <row r="61" spans="1:7" ht="19.5" customHeight="1">
      <c r="A61" s="1"/>
      <c r="B61" s="59"/>
      <c r="C61" s="60"/>
      <c r="D61" s="60"/>
      <c r="E61" s="61"/>
      <c r="F61" s="62"/>
      <c r="G61" s="63"/>
    </row>
    <row r="62" spans="1:7" ht="19.5" customHeight="1">
      <c r="A62" s="1"/>
      <c r="B62" s="59"/>
      <c r="C62" s="60"/>
      <c r="D62" s="60"/>
      <c r="E62" s="61"/>
      <c r="F62" s="62"/>
      <c r="G62" s="63"/>
    </row>
    <row r="63" spans="1:7" ht="19.5" customHeight="1">
      <c r="A63" s="1"/>
      <c r="B63" s="59"/>
      <c r="C63" s="60"/>
      <c r="D63" s="60"/>
      <c r="E63" s="61"/>
      <c r="F63" s="62"/>
      <c r="G63" s="63"/>
    </row>
    <row r="64" spans="1:7" ht="54.75" customHeight="1">
      <c r="A64" s="1"/>
      <c r="B64" s="59"/>
      <c r="C64" s="60"/>
      <c r="D64" s="60"/>
      <c r="E64" s="61"/>
      <c r="F64" s="62"/>
      <c r="G64" s="63"/>
    </row>
    <row r="65" spans="1:7" ht="19.5" customHeight="1">
      <c r="A65" s="1"/>
      <c r="B65" s="59"/>
      <c r="C65" s="60"/>
      <c r="D65" s="60"/>
      <c r="E65" s="61"/>
      <c r="F65" s="62"/>
      <c r="G65" s="63"/>
    </row>
    <row r="66" spans="1:7" ht="39.75" customHeight="1">
      <c r="A66" s="1"/>
      <c r="B66" s="59"/>
      <c r="C66" s="60"/>
      <c r="D66" s="60"/>
      <c r="E66" s="61"/>
      <c r="F66" s="62"/>
      <c r="G66" s="63"/>
    </row>
    <row r="67" spans="1:7" ht="19.5" customHeight="1">
      <c r="A67" s="1"/>
      <c r="B67" s="59"/>
      <c r="C67" s="60"/>
      <c r="D67" s="60"/>
      <c r="E67" s="61"/>
      <c r="F67" s="62"/>
      <c r="G67" s="63"/>
    </row>
    <row r="68" spans="1:7" ht="15.75">
      <c r="A68" s="64" t="s">
        <v>91</v>
      </c>
      <c r="B68" s="130" t="s">
        <v>92</v>
      </c>
      <c r="C68" s="130"/>
      <c r="D68" s="130"/>
      <c r="E68" s="130"/>
      <c r="F68" s="130"/>
      <c r="G68" s="130"/>
    </row>
    <row r="69" spans="1:7" ht="12.75">
      <c r="A69" s="1"/>
      <c r="B69" s="5"/>
      <c r="C69" s="65"/>
      <c r="D69" s="65"/>
      <c r="E69" s="5"/>
      <c r="F69" s="66"/>
      <c r="G69" s="66"/>
    </row>
    <row r="70" spans="1:7" ht="12.75">
      <c r="A70" s="1"/>
      <c r="B70" s="5"/>
      <c r="C70" s="65"/>
      <c r="D70" s="65"/>
      <c r="E70" s="5" t="s">
        <v>1</v>
      </c>
      <c r="F70" s="66"/>
      <c r="G70" s="66"/>
    </row>
    <row r="71" spans="1:7" ht="12.75" customHeight="1">
      <c r="A71" s="131" t="s">
        <v>2</v>
      </c>
      <c r="B71" s="134" t="s">
        <v>93</v>
      </c>
      <c r="C71" s="137" t="s">
        <v>119</v>
      </c>
      <c r="D71" s="137" t="s">
        <v>120</v>
      </c>
      <c r="E71" s="144" t="s">
        <v>94</v>
      </c>
      <c r="F71" s="66"/>
      <c r="G71" s="66"/>
    </row>
    <row r="72" spans="1:7" ht="12.75">
      <c r="A72" s="132"/>
      <c r="B72" s="135"/>
      <c r="C72" s="138"/>
      <c r="D72" s="138"/>
      <c r="E72" s="144"/>
      <c r="F72" s="66"/>
      <c r="G72" s="66"/>
    </row>
    <row r="73" spans="1:5" ht="12.75">
      <c r="A73" s="133"/>
      <c r="B73" s="136"/>
      <c r="C73" s="139"/>
      <c r="D73" s="139"/>
      <c r="E73" s="144"/>
    </row>
    <row r="74" spans="1:5" ht="12.75">
      <c r="A74" s="13"/>
      <c r="B74" s="13" t="s">
        <v>95</v>
      </c>
      <c r="C74" s="67"/>
      <c r="D74" s="67"/>
      <c r="E74" s="18"/>
    </row>
    <row r="75" spans="1:11" ht="12.75">
      <c r="A75" s="57" t="s">
        <v>5</v>
      </c>
      <c r="B75" s="68" t="s">
        <v>96</v>
      </c>
      <c r="C75" s="69">
        <v>60348.1</v>
      </c>
      <c r="D75" s="69">
        <v>13737.7</v>
      </c>
      <c r="E75" s="70">
        <f aca="true" t="shared" si="4" ref="E75:E85">D75/C75*100</f>
        <v>22.764096964113207</v>
      </c>
      <c r="H75">
        <v>19566.962</v>
      </c>
      <c r="I75">
        <v>13121.576</v>
      </c>
      <c r="J75" s="71">
        <v>19596130.35</v>
      </c>
      <c r="K75" s="72"/>
    </row>
    <row r="76" spans="1:11" ht="25.5">
      <c r="A76" s="73" t="s">
        <v>74</v>
      </c>
      <c r="B76" s="68" t="s">
        <v>97</v>
      </c>
      <c r="C76" s="69">
        <v>6630.4</v>
      </c>
      <c r="D76" s="69">
        <v>1772.3</v>
      </c>
      <c r="E76" s="70">
        <f t="shared" si="4"/>
        <v>26.729910714285715</v>
      </c>
      <c r="H76">
        <v>1734.377</v>
      </c>
      <c r="I76">
        <v>1319.943</v>
      </c>
      <c r="J76" s="71">
        <v>1667447.89</v>
      </c>
      <c r="K76" s="72"/>
    </row>
    <row r="77" spans="1:11" ht="12.75">
      <c r="A77" s="57" t="s">
        <v>98</v>
      </c>
      <c r="B77" s="68" t="s">
        <v>99</v>
      </c>
      <c r="C77" s="69">
        <v>30249.7</v>
      </c>
      <c r="D77" s="69">
        <v>6300.5</v>
      </c>
      <c r="E77" s="70">
        <f t="shared" si="4"/>
        <v>20.828305735263488</v>
      </c>
      <c r="H77">
        <v>1770</v>
      </c>
      <c r="I77">
        <v>1133.333</v>
      </c>
      <c r="J77" s="71">
        <v>5059323.2</v>
      </c>
      <c r="K77" s="72"/>
    </row>
    <row r="78" spans="1:11" ht="12.75">
      <c r="A78" s="57" t="s">
        <v>100</v>
      </c>
      <c r="B78" s="68" t="s">
        <v>101</v>
      </c>
      <c r="C78" s="69">
        <v>70398.7</v>
      </c>
      <c r="D78" s="69">
        <v>15372.1</v>
      </c>
      <c r="E78" s="70">
        <f t="shared" si="4"/>
        <v>21.835772535572392</v>
      </c>
      <c r="H78">
        <v>17863.903</v>
      </c>
      <c r="I78" s="74">
        <v>11181.746</v>
      </c>
      <c r="J78" s="71">
        <v>18305811.94</v>
      </c>
      <c r="K78" s="72"/>
    </row>
    <row r="79" spans="1:11" ht="12.75">
      <c r="A79" s="57" t="s">
        <v>102</v>
      </c>
      <c r="B79" s="68" t="s">
        <v>103</v>
      </c>
      <c r="C79" s="69">
        <v>1520</v>
      </c>
      <c r="D79" s="69">
        <v>311.5</v>
      </c>
      <c r="E79" s="70">
        <f t="shared" si="4"/>
        <v>20.49342105263158</v>
      </c>
      <c r="H79">
        <v>1539.26</v>
      </c>
      <c r="I79">
        <v>291.68</v>
      </c>
      <c r="J79" s="71">
        <v>783607.4</v>
      </c>
      <c r="K79" s="72"/>
    </row>
    <row r="80" spans="1:11" ht="12.75">
      <c r="A80" s="57" t="s">
        <v>104</v>
      </c>
      <c r="B80" s="68" t="s">
        <v>105</v>
      </c>
      <c r="C80" s="69">
        <v>618992.3</v>
      </c>
      <c r="D80" s="69">
        <v>204806.6</v>
      </c>
      <c r="E80" s="70">
        <f t="shared" si="4"/>
        <v>33.087099791063636</v>
      </c>
      <c r="H80">
        <v>141768.779</v>
      </c>
      <c r="I80">
        <v>100146.405</v>
      </c>
      <c r="J80" s="71">
        <v>168626857.73</v>
      </c>
      <c r="K80" s="72"/>
    </row>
    <row r="81" spans="1:11" ht="12.75">
      <c r="A81" s="73" t="s">
        <v>106</v>
      </c>
      <c r="B81" s="68" t="s">
        <v>107</v>
      </c>
      <c r="C81" s="69">
        <v>40702.9</v>
      </c>
      <c r="D81" s="69">
        <v>13184.1</v>
      </c>
      <c r="E81" s="70">
        <f t="shared" si="4"/>
        <v>32.39105813099312</v>
      </c>
      <c r="H81">
        <v>10557.75</v>
      </c>
      <c r="I81">
        <v>8165.82</v>
      </c>
      <c r="J81" s="71">
        <v>14381833.1</v>
      </c>
      <c r="K81" s="72"/>
    </row>
    <row r="82" spans="1:11" ht="12.75">
      <c r="A82" s="57" t="s">
        <v>108</v>
      </c>
      <c r="B82" s="68" t="s">
        <v>109</v>
      </c>
      <c r="C82" s="69">
        <v>31971.4</v>
      </c>
      <c r="D82" s="69">
        <v>7090.1</v>
      </c>
      <c r="E82" s="70">
        <f t="shared" si="4"/>
        <v>22.176382641986276</v>
      </c>
      <c r="H82">
        <v>9514.752</v>
      </c>
      <c r="I82">
        <v>6690.181</v>
      </c>
      <c r="J82" s="71">
        <v>7938951.71</v>
      </c>
      <c r="K82" s="72"/>
    </row>
    <row r="83" spans="1:11" ht="12.75">
      <c r="A83" s="57" t="s">
        <v>110</v>
      </c>
      <c r="B83" s="68" t="s">
        <v>111</v>
      </c>
      <c r="C83" s="69">
        <v>4144.1</v>
      </c>
      <c r="D83" s="69">
        <v>1149.1</v>
      </c>
      <c r="E83" s="70">
        <f t="shared" si="4"/>
        <v>27.72857797833063</v>
      </c>
      <c r="H83">
        <v>630</v>
      </c>
      <c r="I83">
        <v>531.128</v>
      </c>
      <c r="J83" s="71">
        <v>477121.47</v>
      </c>
      <c r="K83" s="72"/>
    </row>
    <row r="84" spans="1:11" ht="12.75">
      <c r="A84" s="57" t="s">
        <v>112</v>
      </c>
      <c r="B84" s="68" t="s">
        <v>113</v>
      </c>
      <c r="C84" s="69">
        <v>4779.7</v>
      </c>
      <c r="D84" s="69">
        <v>2486</v>
      </c>
      <c r="E84" s="70">
        <f t="shared" si="4"/>
        <v>52.01163252923824</v>
      </c>
      <c r="H84">
        <v>1000</v>
      </c>
      <c r="I84">
        <v>1000</v>
      </c>
      <c r="J84" s="71">
        <v>1051305.58</v>
      </c>
      <c r="K84" s="72"/>
    </row>
    <row r="85" spans="1:11" ht="25.5">
      <c r="A85" s="73" t="s">
        <v>114</v>
      </c>
      <c r="B85" s="68" t="s">
        <v>115</v>
      </c>
      <c r="C85" s="69">
        <v>7830</v>
      </c>
      <c r="D85" s="69">
        <v>2845.5</v>
      </c>
      <c r="E85" s="70">
        <f t="shared" si="4"/>
        <v>36.34099616858237</v>
      </c>
      <c r="H85">
        <v>600</v>
      </c>
      <c r="I85">
        <v>0</v>
      </c>
      <c r="J85" s="71">
        <v>647103.08</v>
      </c>
      <c r="K85" s="72"/>
    </row>
    <row r="86" spans="1:10" ht="12.75">
      <c r="A86" s="29"/>
      <c r="B86" s="29"/>
      <c r="C86" s="75"/>
      <c r="D86" s="75"/>
      <c r="E86" s="76"/>
      <c r="J86" s="71"/>
    </row>
    <row r="87" spans="1:11" ht="15">
      <c r="A87" s="29"/>
      <c r="B87" s="77" t="s">
        <v>116</v>
      </c>
      <c r="C87" s="78">
        <f>SUM(C75:C86)</f>
        <v>877567.3</v>
      </c>
      <c r="D87" s="78">
        <f>SUM(D75:D86)</f>
        <v>269055.5</v>
      </c>
      <c r="E87" s="79">
        <f>D87/C87*100</f>
        <v>30.659244026070702</v>
      </c>
      <c r="H87">
        <v>245469.747</v>
      </c>
      <c r="I87">
        <v>175312.946</v>
      </c>
      <c r="J87" s="71"/>
      <c r="K87" s="72"/>
    </row>
    <row r="88" spans="3:4" ht="12.75">
      <c r="C88" s="83">
        <v>877567.349</v>
      </c>
      <c r="D88" s="83">
        <v>269055.481</v>
      </c>
    </row>
    <row r="89" spans="3:4" ht="12.75">
      <c r="C89" s="84"/>
      <c r="D89" s="85"/>
    </row>
    <row r="90" ht="12.75">
      <c r="B90" s="80" t="s">
        <v>117</v>
      </c>
    </row>
    <row r="91" spans="2:5" ht="12.75">
      <c r="B91" s="80" t="s">
        <v>118</v>
      </c>
      <c r="C91" s="81"/>
      <c r="D91" s="81"/>
      <c r="E91" s="80"/>
    </row>
    <row r="92" spans="2:5" ht="12.75">
      <c r="B92" s="80"/>
      <c r="C92" s="81"/>
      <c r="D92" s="81"/>
      <c r="E92" s="80"/>
    </row>
    <row r="93" spans="2:5" ht="12.75">
      <c r="B93" s="80"/>
      <c r="C93" s="81"/>
      <c r="D93" s="81"/>
      <c r="E93" s="80"/>
    </row>
  </sheetData>
  <sheetProtection/>
  <mergeCells count="14">
    <mergeCell ref="B68:G68"/>
    <mergeCell ref="A71:A73"/>
    <mergeCell ref="B71:B73"/>
    <mergeCell ref="C71:C73"/>
    <mergeCell ref="D71:D73"/>
    <mergeCell ref="E71:E73"/>
    <mergeCell ref="B3:E4"/>
    <mergeCell ref="A9:E9"/>
    <mergeCell ref="A12:A14"/>
    <mergeCell ref="B12:B14"/>
    <mergeCell ref="D12:D14"/>
    <mergeCell ref="E12:E14"/>
    <mergeCell ref="C12:C14"/>
    <mergeCell ref="B6:E7"/>
  </mergeCells>
  <printOptions/>
  <pageMargins left="0.23622047244094502" right="0.23622047244094502" top="0.748031496062992" bottom="0.74803149606299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2:L94"/>
  <sheetViews>
    <sheetView zoomScalePageLayoutView="0" workbookViewId="0" topLeftCell="A67">
      <selection activeCell="C80" sqref="C80"/>
    </sheetView>
  </sheetViews>
  <sheetFormatPr defaultColWidth="9.00390625" defaultRowHeight="12.75"/>
  <cols>
    <col min="1" max="1" width="6.375" style="0" customWidth="1"/>
    <col min="2" max="2" width="47.125" style="0" customWidth="1"/>
    <col min="3" max="3" width="12.875" style="11" customWidth="1"/>
    <col min="4" max="4" width="12.625" style="11" customWidth="1"/>
    <col min="5" max="5" width="11.125" style="0" customWidth="1"/>
    <col min="6" max="6" width="10.625" style="0" hidden="1" customWidth="1"/>
    <col min="7" max="7" width="7.375" style="0" hidden="1" customWidth="1"/>
    <col min="8" max="8" width="12.00390625" style="0" hidden="1" customWidth="1"/>
    <col min="9" max="9" width="14.125" style="0" hidden="1" customWidth="1"/>
    <col min="10" max="10" width="11.625" style="92" customWidth="1"/>
    <col min="11" max="11" width="10.875" style="92" customWidth="1"/>
  </cols>
  <sheetData>
    <row r="2" spans="1:8" ht="12.75">
      <c r="A2" s="1"/>
      <c r="B2" s="1"/>
      <c r="C2" s="2"/>
      <c r="D2" s="2"/>
      <c r="E2" s="3"/>
      <c r="F2" s="4"/>
      <c r="G2" s="3"/>
      <c r="H2" s="3"/>
    </row>
    <row r="3" spans="1:8" ht="19.5" customHeight="1">
      <c r="A3" s="1"/>
      <c r="B3" s="129" t="s">
        <v>125</v>
      </c>
      <c r="C3" s="129"/>
      <c r="D3" s="129"/>
      <c r="E3" s="129"/>
      <c r="F3" s="4"/>
      <c r="G3" s="3"/>
      <c r="H3" s="3"/>
    </row>
    <row r="4" spans="1:8" ht="30" customHeight="1">
      <c r="A4" s="1"/>
      <c r="B4" s="129"/>
      <c r="C4" s="129"/>
      <c r="D4" s="129"/>
      <c r="E4" s="129"/>
      <c r="F4" s="4"/>
      <c r="G4" s="3"/>
      <c r="H4" s="3"/>
    </row>
    <row r="5" spans="1:8" ht="12.75">
      <c r="A5" s="1"/>
      <c r="B5" s="1"/>
      <c r="C5" s="2"/>
      <c r="D5" s="2"/>
      <c r="E5" s="3"/>
      <c r="F5" s="4"/>
      <c r="G5" s="3"/>
      <c r="H5" s="3"/>
    </row>
    <row r="6" spans="1:8" ht="12.75">
      <c r="A6" s="1"/>
      <c r="B6" s="143" t="s">
        <v>126</v>
      </c>
      <c r="C6" s="143"/>
      <c r="D6" s="143"/>
      <c r="E6" s="143"/>
      <c r="F6" s="4"/>
      <c r="G6" s="3"/>
      <c r="H6" s="3"/>
    </row>
    <row r="7" spans="1:8" ht="44.25" customHeight="1">
      <c r="A7" s="1"/>
      <c r="B7" s="143"/>
      <c r="C7" s="143"/>
      <c r="D7" s="143"/>
      <c r="E7" s="143"/>
      <c r="F7" s="4"/>
      <c r="G7" s="3"/>
      <c r="H7" s="3"/>
    </row>
    <row r="8" spans="1:8" ht="24" customHeight="1">
      <c r="A8" s="1"/>
      <c r="B8" s="5"/>
      <c r="C8" s="5"/>
      <c r="D8" s="5"/>
      <c r="E8" s="5"/>
      <c r="F8" s="4"/>
      <c r="G8" s="3"/>
      <c r="H8" s="3"/>
    </row>
    <row r="9" spans="1:8" ht="15" customHeight="1">
      <c r="A9" s="130" t="s">
        <v>0</v>
      </c>
      <c r="B9" s="130"/>
      <c r="C9" s="130"/>
      <c r="D9" s="130"/>
      <c r="E9" s="130"/>
      <c r="F9" s="6"/>
      <c r="H9" s="7"/>
    </row>
    <row r="10" spans="1:8" ht="15" customHeight="1">
      <c r="A10" s="8"/>
      <c r="B10" s="8"/>
      <c r="C10" s="9"/>
      <c r="D10" s="9"/>
      <c r="E10" s="8"/>
      <c r="F10" s="6"/>
      <c r="H10" s="7"/>
    </row>
    <row r="11" spans="1:8" ht="15" customHeight="1">
      <c r="A11" s="1"/>
      <c r="B11" s="1"/>
      <c r="C11" s="10"/>
      <c r="E11" s="12" t="s">
        <v>1</v>
      </c>
      <c r="F11" s="6"/>
      <c r="H11" s="7"/>
    </row>
    <row r="12" spans="1:12" ht="15" customHeight="1">
      <c r="A12" s="131" t="s">
        <v>2</v>
      </c>
      <c r="B12" s="134" t="s">
        <v>3</v>
      </c>
      <c r="C12" s="137" t="s">
        <v>123</v>
      </c>
      <c r="D12" s="137" t="s">
        <v>127</v>
      </c>
      <c r="E12" s="140" t="s">
        <v>4</v>
      </c>
      <c r="F12" s="6"/>
      <c r="H12" s="7"/>
      <c r="L12" s="86"/>
    </row>
    <row r="13" spans="1:8" ht="15" customHeight="1">
      <c r="A13" s="132"/>
      <c r="B13" s="135"/>
      <c r="C13" s="138"/>
      <c r="D13" s="138"/>
      <c r="E13" s="141"/>
      <c r="F13" s="6"/>
      <c r="H13" s="7"/>
    </row>
    <row r="14" spans="1:8" ht="15" customHeight="1">
      <c r="A14" s="133"/>
      <c r="B14" s="136"/>
      <c r="C14" s="139"/>
      <c r="D14" s="139"/>
      <c r="E14" s="142"/>
      <c r="F14" s="6"/>
      <c r="H14" s="7"/>
    </row>
    <row r="15" spans="1:7" ht="19.5" customHeight="1">
      <c r="A15" s="13" t="s">
        <v>5</v>
      </c>
      <c r="B15" s="14" t="s">
        <v>6</v>
      </c>
      <c r="C15" s="15">
        <f>SUM(C16,C17,C18,C22,C28,C29,C37,C42,C44,C45,C49,C43)</f>
        <v>367917.7</v>
      </c>
      <c r="D15" s="15">
        <f>SUM(D16,D17,D18,D22,D28,D29,D37,D42,D44,D45,D49,D43)</f>
        <v>179430.40000000002</v>
      </c>
      <c r="E15" s="16">
        <f aca="true" t="shared" si="0" ref="E15:E20">D15/C15*100</f>
        <v>48.769167669834864</v>
      </c>
      <c r="F15" s="17" t="e">
        <f>#REF!+F16+F18+F22+F28+F29+F37+F42+F43+F44+F45+F49</f>
        <v>#REF!</v>
      </c>
      <c r="G15" s="18" t="e">
        <f aca="true" t="shared" si="1" ref="G15:G21">D15/F15*100</f>
        <v>#REF!</v>
      </c>
    </row>
    <row r="16" spans="1:7" ht="12.75">
      <c r="A16" s="19" t="s">
        <v>7</v>
      </c>
      <c r="B16" s="13" t="s">
        <v>8</v>
      </c>
      <c r="C16" s="20">
        <v>157104.3</v>
      </c>
      <c r="D16" s="15">
        <v>66413.9</v>
      </c>
      <c r="E16" s="16">
        <f t="shared" si="0"/>
        <v>42.27376335339007</v>
      </c>
      <c r="F16" s="17">
        <v>81829</v>
      </c>
      <c r="G16" s="18">
        <f t="shared" si="1"/>
        <v>81.16181304916348</v>
      </c>
    </row>
    <row r="17" spans="1:7" ht="12.75">
      <c r="A17" s="19" t="s">
        <v>9</v>
      </c>
      <c r="B17" s="13" t="s">
        <v>10</v>
      </c>
      <c r="C17" s="20">
        <v>1964.5</v>
      </c>
      <c r="D17" s="15">
        <v>1114.1</v>
      </c>
      <c r="E17" s="16">
        <f t="shared" si="0"/>
        <v>56.71163145838636</v>
      </c>
      <c r="F17" s="17"/>
      <c r="G17" s="18"/>
    </row>
    <row r="18" spans="1:7" ht="12" customHeight="1">
      <c r="A18" s="19" t="s">
        <v>11</v>
      </c>
      <c r="B18" s="13" t="s">
        <v>12</v>
      </c>
      <c r="C18" s="20">
        <v>40100.2</v>
      </c>
      <c r="D18" s="15">
        <v>18380.5</v>
      </c>
      <c r="E18" s="16">
        <f t="shared" si="0"/>
        <v>45.83642974349256</v>
      </c>
      <c r="F18" s="17">
        <f>SUM(F19:F21)</f>
        <v>18950</v>
      </c>
      <c r="G18" s="18">
        <f t="shared" si="1"/>
        <v>96.99472295514512</v>
      </c>
    </row>
    <row r="19" spans="1:7" ht="12.75" customHeight="1" hidden="1">
      <c r="A19" s="21" t="s">
        <v>13</v>
      </c>
      <c r="B19" s="22" t="s">
        <v>14</v>
      </c>
      <c r="C19" s="23"/>
      <c r="D19" s="24"/>
      <c r="E19" s="25" t="e">
        <f t="shared" si="0"/>
        <v>#DIV/0!</v>
      </c>
      <c r="F19" s="26">
        <v>6543</v>
      </c>
      <c r="G19" s="27">
        <f t="shared" si="1"/>
        <v>0</v>
      </c>
    </row>
    <row r="20" spans="1:7" ht="12.75" customHeight="1" hidden="1">
      <c r="A20" s="21" t="s">
        <v>15</v>
      </c>
      <c r="B20" s="22" t="s">
        <v>16</v>
      </c>
      <c r="C20" s="23"/>
      <c r="D20" s="24"/>
      <c r="E20" s="25" t="e">
        <f t="shared" si="0"/>
        <v>#DIV/0!</v>
      </c>
      <c r="F20" s="26">
        <v>12552</v>
      </c>
      <c r="G20" s="27">
        <f t="shared" si="1"/>
        <v>0</v>
      </c>
    </row>
    <row r="21" spans="1:7" ht="12.75" customHeight="1" hidden="1">
      <c r="A21" s="21" t="s">
        <v>17</v>
      </c>
      <c r="B21" s="22" t="s">
        <v>18</v>
      </c>
      <c r="C21" s="23"/>
      <c r="D21" s="24"/>
      <c r="E21" s="25"/>
      <c r="F21" s="26">
        <v>-145</v>
      </c>
      <c r="G21" s="27">
        <f t="shared" si="1"/>
        <v>0</v>
      </c>
    </row>
    <row r="22" spans="1:7" ht="12.75">
      <c r="A22" s="19" t="s">
        <v>19</v>
      </c>
      <c r="B22" s="13" t="s">
        <v>20</v>
      </c>
      <c r="C22" s="20">
        <v>80289.8</v>
      </c>
      <c r="D22" s="15">
        <v>43600.3</v>
      </c>
      <c r="E22" s="16">
        <f>D22/C22*100</f>
        <v>54.30365999168014</v>
      </c>
      <c r="F22" s="17">
        <f>SUM(F23:F25)</f>
        <v>-2093</v>
      </c>
      <c r="G22" s="27"/>
    </row>
    <row r="23" spans="1:7" ht="12.75" customHeight="1" hidden="1">
      <c r="A23" s="28" t="s">
        <v>21</v>
      </c>
      <c r="B23" s="29" t="s">
        <v>22</v>
      </c>
      <c r="C23" s="30"/>
      <c r="D23" s="31"/>
      <c r="E23" s="25" t="e">
        <f>D23/C23*100</f>
        <v>#DIV/0!</v>
      </c>
      <c r="F23" s="32">
        <v>816</v>
      </c>
      <c r="G23" s="27">
        <f>D23/F23*100</f>
        <v>0</v>
      </c>
    </row>
    <row r="24" spans="1:7" ht="12.75" customHeight="1" hidden="1">
      <c r="A24" s="28" t="s">
        <v>23</v>
      </c>
      <c r="B24" s="29" t="s">
        <v>24</v>
      </c>
      <c r="C24" s="30"/>
      <c r="D24" s="30"/>
      <c r="E24" s="25"/>
      <c r="F24" s="32">
        <v>2737</v>
      </c>
      <c r="G24" s="27">
        <f>D24/F24*100</f>
        <v>0</v>
      </c>
    </row>
    <row r="25" spans="1:7" ht="12" customHeight="1" hidden="1">
      <c r="A25" s="28" t="s">
        <v>25</v>
      </c>
      <c r="B25" s="29" t="s">
        <v>26</v>
      </c>
      <c r="C25" s="30"/>
      <c r="D25" s="30"/>
      <c r="E25" s="25" t="e">
        <f>D25/C25*100</f>
        <v>#DIV/0!</v>
      </c>
      <c r="F25" s="33">
        <f>F26+F27</f>
        <v>-5646</v>
      </c>
      <c r="G25" s="27"/>
    </row>
    <row r="26" spans="1:7" ht="0" customHeight="1" hidden="1">
      <c r="A26" s="28"/>
      <c r="B26" s="29" t="s">
        <v>27</v>
      </c>
      <c r="C26" s="30"/>
      <c r="D26" s="31"/>
      <c r="E26" s="25"/>
      <c r="F26" s="33">
        <v>25975</v>
      </c>
      <c r="G26" s="27">
        <f>D26/F26*100</f>
        <v>0</v>
      </c>
    </row>
    <row r="27" spans="1:7" ht="12.75" customHeight="1" hidden="1">
      <c r="A27" s="28"/>
      <c r="B27" s="29" t="s">
        <v>28</v>
      </c>
      <c r="C27" s="30"/>
      <c r="D27" s="31"/>
      <c r="E27" s="25"/>
      <c r="F27" s="33">
        <v>-31621</v>
      </c>
      <c r="G27" s="27">
        <f>D27/F27*100</f>
        <v>0</v>
      </c>
    </row>
    <row r="28" spans="1:7" ht="12.75">
      <c r="A28" s="19" t="s">
        <v>29</v>
      </c>
      <c r="B28" s="13" t="s">
        <v>30</v>
      </c>
      <c r="C28" s="20">
        <v>15287</v>
      </c>
      <c r="D28" s="15">
        <v>6277.6</v>
      </c>
      <c r="E28" s="16">
        <f>D28/C28*100</f>
        <v>41.06495715313665</v>
      </c>
      <c r="F28" s="17">
        <v>2976</v>
      </c>
      <c r="G28" s="18">
        <f>D28/F28*100</f>
        <v>210.94086021505376</v>
      </c>
    </row>
    <row r="29" spans="1:7" ht="26.25" customHeight="1">
      <c r="A29" s="34" t="s">
        <v>31</v>
      </c>
      <c r="B29" s="35" t="s">
        <v>32</v>
      </c>
      <c r="C29" s="36" t="s">
        <v>73</v>
      </c>
      <c r="D29" s="36">
        <v>0.1</v>
      </c>
      <c r="E29" s="16" t="s">
        <v>73</v>
      </c>
      <c r="F29" s="37">
        <f>SUM(F30:F36)</f>
        <v>68</v>
      </c>
      <c r="G29" s="18">
        <f>D29/F29*100</f>
        <v>0.14705882352941177</v>
      </c>
    </row>
    <row r="30" spans="1:7" ht="12.75" customHeight="1" hidden="1">
      <c r="A30" s="28" t="s">
        <v>33</v>
      </c>
      <c r="B30" s="29" t="s">
        <v>34</v>
      </c>
      <c r="C30" s="30"/>
      <c r="D30" s="31"/>
      <c r="E30" s="38"/>
      <c r="F30" s="32"/>
      <c r="G30" s="18"/>
    </row>
    <row r="31" spans="1:7" ht="12.75" customHeight="1" hidden="1">
      <c r="A31" s="21" t="s">
        <v>35</v>
      </c>
      <c r="B31" s="29" t="s">
        <v>36</v>
      </c>
      <c r="C31" s="30"/>
      <c r="D31" s="31"/>
      <c r="E31" s="38"/>
      <c r="F31" s="32"/>
      <c r="G31" s="18"/>
    </row>
    <row r="32" spans="1:7" ht="12.75" customHeight="1" hidden="1">
      <c r="A32" s="21" t="s">
        <v>37</v>
      </c>
      <c r="B32" s="29" t="s">
        <v>38</v>
      </c>
      <c r="C32" s="30"/>
      <c r="D32" s="31"/>
      <c r="E32" s="38"/>
      <c r="F32" s="32">
        <v>63</v>
      </c>
      <c r="G32" s="39">
        <f>D32/F32*100</f>
        <v>0</v>
      </c>
    </row>
    <row r="33" spans="1:7" ht="12" customHeight="1" hidden="1">
      <c r="A33" s="21" t="s">
        <v>39</v>
      </c>
      <c r="B33" s="22" t="s">
        <v>40</v>
      </c>
      <c r="C33" s="23"/>
      <c r="D33" s="24"/>
      <c r="E33" s="38"/>
      <c r="F33" s="26">
        <v>4</v>
      </c>
      <c r="G33" s="39">
        <f>D33/F33*100</f>
        <v>0</v>
      </c>
    </row>
    <row r="34" spans="1:7" ht="12.75" customHeight="1" hidden="1">
      <c r="A34" s="28" t="s">
        <v>41</v>
      </c>
      <c r="B34" s="29" t="s">
        <v>42</v>
      </c>
      <c r="C34" s="30"/>
      <c r="D34" s="31"/>
      <c r="E34" s="38"/>
      <c r="F34" s="32"/>
      <c r="G34" s="39"/>
    </row>
    <row r="35" spans="1:7" ht="22.5" customHeight="1" hidden="1">
      <c r="A35" s="40" t="s">
        <v>43</v>
      </c>
      <c r="B35" s="41" t="s">
        <v>44</v>
      </c>
      <c r="C35" s="30"/>
      <c r="D35" s="31"/>
      <c r="E35" s="38"/>
      <c r="F35" s="32"/>
      <c r="G35" s="39"/>
    </row>
    <row r="36" spans="1:7" ht="12.75" hidden="1">
      <c r="A36" s="28" t="s">
        <v>45</v>
      </c>
      <c r="B36" s="29" t="s">
        <v>46</v>
      </c>
      <c r="C36" s="30"/>
      <c r="D36" s="31"/>
      <c r="E36" s="38"/>
      <c r="F36" s="32">
        <v>1</v>
      </c>
      <c r="G36" s="39">
        <f>D36/F36*100</f>
        <v>0</v>
      </c>
    </row>
    <row r="37" spans="1:7" ht="26.25" customHeight="1">
      <c r="A37" s="19" t="s">
        <v>47</v>
      </c>
      <c r="B37" s="35" t="s">
        <v>48</v>
      </c>
      <c r="C37" s="20">
        <v>52450</v>
      </c>
      <c r="D37" s="15">
        <v>33413</v>
      </c>
      <c r="E37" s="16">
        <f>D37/C37*100</f>
        <v>63.70448045757865</v>
      </c>
      <c r="F37" s="17">
        <f>SUM(F39:F41)</f>
        <v>20866</v>
      </c>
      <c r="G37" s="18">
        <f>D37/F37*100</f>
        <v>160.131314099492</v>
      </c>
    </row>
    <row r="38" spans="1:7" ht="15.75" customHeight="1" hidden="1">
      <c r="A38" s="28" t="s">
        <v>49</v>
      </c>
      <c r="B38" s="42" t="s">
        <v>50</v>
      </c>
      <c r="C38" s="23"/>
      <c r="D38" s="24"/>
      <c r="E38" s="25"/>
      <c r="F38" s="17"/>
      <c r="G38" s="18"/>
    </row>
    <row r="39" spans="1:7" ht="12.75" hidden="1">
      <c r="A39" s="28" t="s">
        <v>51</v>
      </c>
      <c r="B39" s="29" t="s">
        <v>52</v>
      </c>
      <c r="C39" s="30"/>
      <c r="D39" s="31"/>
      <c r="E39" s="25" t="e">
        <f aca="true" t="shared" si="2" ref="E39:E48">D39/C39*100</f>
        <v>#DIV/0!</v>
      </c>
      <c r="F39" s="32">
        <v>13347</v>
      </c>
      <c r="G39" s="27">
        <f aca="true" t="shared" si="3" ref="G39:G51">D39/F39*100</f>
        <v>0</v>
      </c>
    </row>
    <row r="40" spans="1:7" ht="12.75" hidden="1">
      <c r="A40" s="28" t="s">
        <v>53</v>
      </c>
      <c r="B40" s="29" t="s">
        <v>54</v>
      </c>
      <c r="C40" s="43"/>
      <c r="D40" s="31"/>
      <c r="E40" s="25" t="e">
        <f t="shared" si="2"/>
        <v>#DIV/0!</v>
      </c>
      <c r="F40" s="32">
        <v>7325</v>
      </c>
      <c r="G40" s="27">
        <f t="shared" si="3"/>
        <v>0</v>
      </c>
    </row>
    <row r="41" spans="1:7" ht="24" customHeight="1" hidden="1">
      <c r="A41" s="40" t="s">
        <v>55</v>
      </c>
      <c r="B41" s="41" t="s">
        <v>56</v>
      </c>
      <c r="C41" s="30"/>
      <c r="D41" s="31"/>
      <c r="E41" s="25" t="e">
        <f t="shared" si="2"/>
        <v>#DIV/0!</v>
      </c>
      <c r="F41" s="32">
        <v>194</v>
      </c>
      <c r="G41" s="27">
        <f t="shared" si="3"/>
        <v>0</v>
      </c>
    </row>
    <row r="42" spans="1:7" ht="12.75">
      <c r="A42" s="19" t="s">
        <v>57</v>
      </c>
      <c r="B42" s="13" t="s">
        <v>58</v>
      </c>
      <c r="C42" s="20">
        <v>5681.9</v>
      </c>
      <c r="D42" s="15">
        <v>2874.9</v>
      </c>
      <c r="E42" s="16">
        <f t="shared" si="2"/>
        <v>50.5975113958359</v>
      </c>
      <c r="F42" s="17">
        <v>1496</v>
      </c>
      <c r="G42" s="18">
        <f t="shared" si="3"/>
        <v>192.17245989304814</v>
      </c>
    </row>
    <row r="43" spans="1:7" ht="27.75" customHeight="1">
      <c r="A43" s="19" t="s">
        <v>59</v>
      </c>
      <c r="B43" s="35" t="s">
        <v>60</v>
      </c>
      <c r="C43" s="44">
        <v>1540</v>
      </c>
      <c r="D43" s="15">
        <v>525.1</v>
      </c>
      <c r="E43" s="16">
        <f t="shared" si="2"/>
        <v>34.0974025974026</v>
      </c>
      <c r="F43" s="17">
        <v>956</v>
      </c>
      <c r="G43" s="18">
        <f t="shared" si="3"/>
        <v>54.926778242677834</v>
      </c>
    </row>
    <row r="44" spans="1:7" ht="27" customHeight="1">
      <c r="A44" s="19" t="s">
        <v>61</v>
      </c>
      <c r="B44" s="35" t="s">
        <v>62</v>
      </c>
      <c r="C44" s="20">
        <v>10500</v>
      </c>
      <c r="D44" s="15">
        <v>5596</v>
      </c>
      <c r="E44" s="16">
        <f t="shared" si="2"/>
        <v>53.2952380952381</v>
      </c>
      <c r="F44" s="17">
        <v>6710</v>
      </c>
      <c r="G44" s="18">
        <f t="shared" si="3"/>
        <v>83.39791356184799</v>
      </c>
    </row>
    <row r="45" spans="1:7" ht="12.75">
      <c r="A45" s="19" t="s">
        <v>63</v>
      </c>
      <c r="B45" s="35" t="s">
        <v>64</v>
      </c>
      <c r="C45" s="15">
        <v>3000</v>
      </c>
      <c r="D45" s="15">
        <v>1290.7</v>
      </c>
      <c r="E45" s="16">
        <f t="shared" si="2"/>
        <v>43.02333333333333</v>
      </c>
      <c r="F45" s="17">
        <v>4031</v>
      </c>
      <c r="G45" s="18">
        <f t="shared" si="3"/>
        <v>32.019350037211616</v>
      </c>
    </row>
    <row r="46" spans="1:7" ht="2.25" customHeight="1" hidden="1">
      <c r="A46" s="40" t="s">
        <v>65</v>
      </c>
      <c r="B46" s="41" t="s">
        <v>66</v>
      </c>
      <c r="C46" s="30"/>
      <c r="D46" s="31"/>
      <c r="E46" s="16" t="e">
        <f t="shared" si="2"/>
        <v>#DIV/0!</v>
      </c>
      <c r="F46" s="32">
        <v>13</v>
      </c>
      <c r="G46" s="39">
        <f t="shared" si="3"/>
        <v>0</v>
      </c>
    </row>
    <row r="47" spans="1:7" ht="51.75" customHeight="1" hidden="1">
      <c r="A47" s="40" t="s">
        <v>67</v>
      </c>
      <c r="B47" s="41" t="s">
        <v>68</v>
      </c>
      <c r="C47" s="30"/>
      <c r="D47" s="31"/>
      <c r="E47" s="16" t="e">
        <f t="shared" si="2"/>
        <v>#DIV/0!</v>
      </c>
      <c r="F47" s="32">
        <v>18</v>
      </c>
      <c r="G47" s="27">
        <f t="shared" si="3"/>
        <v>0</v>
      </c>
    </row>
    <row r="48" spans="1:7" ht="12.75" hidden="1">
      <c r="A48" s="28" t="s">
        <v>69</v>
      </c>
      <c r="B48" s="29" t="s">
        <v>70</v>
      </c>
      <c r="C48" s="30"/>
      <c r="D48" s="31"/>
      <c r="E48" s="16" t="e">
        <f t="shared" si="2"/>
        <v>#DIV/0!</v>
      </c>
      <c r="F48" s="32">
        <v>480</v>
      </c>
      <c r="G48" s="27">
        <f t="shared" si="3"/>
        <v>0</v>
      </c>
    </row>
    <row r="49" spans="1:7" ht="12.75">
      <c r="A49" s="19" t="s">
        <v>71</v>
      </c>
      <c r="B49" s="13" t="s">
        <v>72</v>
      </c>
      <c r="C49" s="36" t="s">
        <v>73</v>
      </c>
      <c r="D49" s="15">
        <v>-55.8</v>
      </c>
      <c r="E49" s="16" t="s">
        <v>73</v>
      </c>
      <c r="F49" s="17">
        <v>262</v>
      </c>
      <c r="G49" s="45">
        <f t="shared" si="3"/>
        <v>-21.297709923664122</v>
      </c>
    </row>
    <row r="50" spans="1:7" ht="0.75" customHeight="1" hidden="1">
      <c r="A50" s="28"/>
      <c r="B50" s="29"/>
      <c r="C50" s="46"/>
      <c r="D50" s="31"/>
      <c r="E50" s="16" t="e">
        <f>D50/C50*100</f>
        <v>#DIV/0!</v>
      </c>
      <c r="F50" s="32"/>
      <c r="G50" s="27" t="e">
        <f t="shared" si="3"/>
        <v>#DIV/0!</v>
      </c>
    </row>
    <row r="51" spans="1:12" ht="12.75" hidden="1">
      <c r="A51" s="19"/>
      <c r="B51" s="47"/>
      <c r="C51" s="15">
        <f>SUM(C15,C49)</f>
        <v>367917.7</v>
      </c>
      <c r="D51" s="15">
        <f>D15</f>
        <v>179430.40000000002</v>
      </c>
      <c r="E51" s="48">
        <f>D51/C51*100</f>
        <v>48.769167669834864</v>
      </c>
      <c r="F51" s="17" t="e">
        <f>SUM(F15,#REF!,#REF!)</f>
        <v>#REF!</v>
      </c>
      <c r="G51" s="18" t="e">
        <f t="shared" si="3"/>
        <v>#REF!</v>
      </c>
      <c r="L51" t="s">
        <v>128</v>
      </c>
    </row>
    <row r="52" spans="1:7" ht="20.25" customHeight="1">
      <c r="A52" s="49" t="s">
        <v>74</v>
      </c>
      <c r="B52" s="13" t="s">
        <v>75</v>
      </c>
      <c r="C52" s="50">
        <f>C53+C54</f>
        <v>494624</v>
      </c>
      <c r="D52" s="50">
        <f>D53+D55</f>
        <v>398153.39999999997</v>
      </c>
      <c r="E52" s="48">
        <f>D52/C52*100</f>
        <v>80.49617487222616</v>
      </c>
      <c r="F52" s="51"/>
      <c r="G52" s="27"/>
    </row>
    <row r="53" spans="1:7" ht="12.75">
      <c r="A53" s="49" t="s">
        <v>76</v>
      </c>
      <c r="B53" s="13" t="s">
        <v>77</v>
      </c>
      <c r="C53" s="50">
        <v>494454</v>
      </c>
      <c r="D53" s="50">
        <v>399282.1</v>
      </c>
      <c r="E53" s="48">
        <f>D53/C53*100</f>
        <v>80.75212254324971</v>
      </c>
      <c r="F53" s="51"/>
      <c r="G53" s="27"/>
    </row>
    <row r="54" spans="1:7" ht="25.5">
      <c r="A54" s="34" t="s">
        <v>78</v>
      </c>
      <c r="B54" s="35" t="s">
        <v>79</v>
      </c>
      <c r="C54" s="52">
        <v>170</v>
      </c>
      <c r="D54" s="82" t="s">
        <v>73</v>
      </c>
      <c r="E54" s="48" t="s">
        <v>73</v>
      </c>
      <c r="F54" s="51"/>
      <c r="G54" s="27"/>
    </row>
    <row r="55" spans="1:7" ht="25.5">
      <c r="A55" s="34" t="s">
        <v>80</v>
      </c>
      <c r="B55" s="35" t="s">
        <v>81</v>
      </c>
      <c r="C55" s="44">
        <v>0</v>
      </c>
      <c r="D55" s="44">
        <v>-1128.7</v>
      </c>
      <c r="E55" s="16" t="s">
        <v>73</v>
      </c>
      <c r="F55" s="17">
        <f>SUM(F56:F59)</f>
        <v>335675</v>
      </c>
      <c r="G55" s="53">
        <f>D55/F55*100</f>
        <v>-0.3362478587919863</v>
      </c>
    </row>
    <row r="56" spans="1:7" ht="12.75" hidden="1">
      <c r="A56" s="29" t="s">
        <v>82</v>
      </c>
      <c r="B56" s="54" t="s">
        <v>83</v>
      </c>
      <c r="C56" s="20"/>
      <c r="D56" s="15"/>
      <c r="E56" s="16"/>
      <c r="F56" s="33">
        <v>13000</v>
      </c>
      <c r="G56" s="53"/>
    </row>
    <row r="57" spans="1:7" ht="12.75" hidden="1">
      <c r="A57" s="29" t="s">
        <v>84</v>
      </c>
      <c r="B57" s="29" t="s">
        <v>85</v>
      </c>
      <c r="C57" s="23">
        <f>35327.2-19621.7</f>
        <v>15705.499999999996</v>
      </c>
      <c r="D57" s="24">
        <f>24326.1-10658</f>
        <v>13668.099999999999</v>
      </c>
      <c r="E57" s="55">
        <f>D57/C57*100</f>
        <v>87.02747445162524</v>
      </c>
      <c r="F57" s="26">
        <v>219195</v>
      </c>
      <c r="G57" s="56">
        <f>D57/F57*100</f>
        <v>6.2355893154497135</v>
      </c>
    </row>
    <row r="58" spans="1:7" ht="12.75" hidden="1">
      <c r="A58" s="29" t="s">
        <v>86</v>
      </c>
      <c r="B58" s="29" t="s">
        <v>87</v>
      </c>
      <c r="C58" s="23">
        <f>121048.6-45474.9</f>
        <v>75573.70000000001</v>
      </c>
      <c r="D58" s="24">
        <f>102199.2-38873</f>
        <v>63326.2</v>
      </c>
      <c r="E58" s="55">
        <f>D58/C58*100</f>
        <v>83.7939653609655</v>
      </c>
      <c r="F58" s="26">
        <v>103154</v>
      </c>
      <c r="G58" s="56">
        <f>D58/F58*100</f>
        <v>61.389960641371154</v>
      </c>
    </row>
    <row r="59" spans="1:7" ht="12.75" hidden="1">
      <c r="A59" s="29" t="s">
        <v>88</v>
      </c>
      <c r="B59" s="29" t="s">
        <v>89</v>
      </c>
      <c r="C59" s="24">
        <f>904-437+1400</f>
        <v>1867</v>
      </c>
      <c r="D59" s="24">
        <f>2398-0</f>
        <v>2398</v>
      </c>
      <c r="E59" s="55">
        <f>D59/C59*100</f>
        <v>128.44134975897163</v>
      </c>
      <c r="F59" s="26">
        <v>326</v>
      </c>
      <c r="G59" s="56">
        <f>D59/F59*100</f>
        <v>735.5828220858896</v>
      </c>
    </row>
    <row r="60" spans="1:7" ht="19.5" customHeight="1">
      <c r="A60" s="29"/>
      <c r="B60" s="57" t="s">
        <v>90</v>
      </c>
      <c r="C60" s="50">
        <f>C51+C52</f>
        <v>862541.7</v>
      </c>
      <c r="D60" s="50">
        <f>D51+D52</f>
        <v>577583.8</v>
      </c>
      <c r="E60" s="16">
        <f>D60/C60*100</f>
        <v>66.96300016567317</v>
      </c>
      <c r="F60" s="58" t="e">
        <f>F51+F55</f>
        <v>#REF!</v>
      </c>
      <c r="G60" s="53" t="e">
        <f>D60/F60*100</f>
        <v>#REF!</v>
      </c>
    </row>
    <row r="61" spans="1:9" ht="15" customHeight="1">
      <c r="A61" s="87"/>
      <c r="B61" s="87"/>
      <c r="C61" s="88"/>
      <c r="D61" s="89"/>
      <c r="E61" s="7"/>
      <c r="F61" s="6"/>
      <c r="H61" s="7"/>
      <c r="I61" t="s">
        <v>128</v>
      </c>
    </row>
    <row r="62" spans="1:8" ht="15" customHeight="1">
      <c r="A62" s="87"/>
      <c r="B62" s="87"/>
      <c r="C62" s="88"/>
      <c r="D62" s="89"/>
      <c r="E62" s="7"/>
      <c r="F62" s="6"/>
      <c r="H62" s="7"/>
    </row>
    <row r="63" spans="1:8" ht="15" customHeight="1">
      <c r="A63" s="87"/>
      <c r="B63" s="87"/>
      <c r="C63" s="88"/>
      <c r="D63" s="89"/>
      <c r="E63" s="7"/>
      <c r="F63" s="6"/>
      <c r="H63" s="7"/>
    </row>
    <row r="64" spans="1:8" ht="15" customHeight="1">
      <c r="A64" s="87"/>
      <c r="B64" s="87"/>
      <c r="C64" s="88"/>
      <c r="D64" s="89"/>
      <c r="E64" s="7"/>
      <c r="F64" s="6"/>
      <c r="H64" s="7"/>
    </row>
    <row r="65" spans="1:8" ht="15" customHeight="1">
      <c r="A65" s="87"/>
      <c r="B65" s="87"/>
      <c r="C65" s="88"/>
      <c r="D65" s="89"/>
      <c r="E65" s="7"/>
      <c r="F65" s="6"/>
      <c r="H65" s="7"/>
    </row>
    <row r="66" spans="1:8" ht="15" customHeight="1">
      <c r="A66" s="87"/>
      <c r="B66" s="87"/>
      <c r="C66" s="88"/>
      <c r="D66" s="89"/>
      <c r="E66" s="7"/>
      <c r="F66" s="6"/>
      <c r="H66" s="7"/>
    </row>
    <row r="67" spans="1:8" ht="55.5" customHeight="1">
      <c r="A67" s="87"/>
      <c r="B67" s="87"/>
      <c r="C67" s="88"/>
      <c r="D67" s="89"/>
      <c r="E67" s="7"/>
      <c r="F67" s="6"/>
      <c r="H67" s="7"/>
    </row>
    <row r="68" spans="1:8" ht="15" customHeight="1">
      <c r="A68" s="87"/>
      <c r="B68" s="87"/>
      <c r="C68" s="88"/>
      <c r="D68" s="89"/>
      <c r="E68" s="7"/>
      <c r="F68" s="6"/>
      <c r="H68" s="7"/>
    </row>
    <row r="69" spans="1:7" ht="15.75">
      <c r="A69" s="64" t="s">
        <v>91</v>
      </c>
      <c r="B69" s="130" t="s">
        <v>92</v>
      </c>
      <c r="C69" s="130"/>
      <c r="D69" s="130"/>
      <c r="E69" s="130"/>
      <c r="F69" s="130"/>
      <c r="G69" s="130"/>
    </row>
    <row r="70" spans="1:7" ht="12.75">
      <c r="A70" s="1"/>
      <c r="B70" s="5"/>
      <c r="C70" s="65"/>
      <c r="D70" s="65"/>
      <c r="E70" s="5"/>
      <c r="F70" s="66"/>
      <c r="G70" s="66"/>
    </row>
    <row r="71" spans="1:7" ht="12.75">
      <c r="A71" s="1"/>
      <c r="B71" s="5"/>
      <c r="C71" s="65"/>
      <c r="D71" s="65"/>
      <c r="E71" s="5" t="s">
        <v>1</v>
      </c>
      <c r="F71" s="66"/>
      <c r="G71" s="66"/>
    </row>
    <row r="72" spans="1:7" ht="12" customHeight="1">
      <c r="A72" s="131" t="s">
        <v>2</v>
      </c>
      <c r="B72" s="134" t="s">
        <v>93</v>
      </c>
      <c r="C72" s="137" t="s">
        <v>123</v>
      </c>
      <c r="D72" s="137" t="s">
        <v>127</v>
      </c>
      <c r="E72" s="144" t="s">
        <v>94</v>
      </c>
      <c r="F72" s="66"/>
      <c r="G72" s="66"/>
    </row>
    <row r="73" spans="1:7" ht="12.75">
      <c r="A73" s="132"/>
      <c r="B73" s="135"/>
      <c r="C73" s="138"/>
      <c r="D73" s="138"/>
      <c r="E73" s="144"/>
      <c r="F73" s="66"/>
      <c r="G73" s="66"/>
    </row>
    <row r="74" spans="1:5" ht="12.75">
      <c r="A74" s="133"/>
      <c r="B74" s="136"/>
      <c r="C74" s="139"/>
      <c r="D74" s="139"/>
      <c r="E74" s="144"/>
    </row>
    <row r="75" spans="1:5" ht="12.75">
      <c r="A75" s="13"/>
      <c r="B75" s="13" t="s">
        <v>95</v>
      </c>
      <c r="C75" s="67"/>
      <c r="D75" s="67"/>
      <c r="E75" s="18"/>
    </row>
    <row r="76" spans="1:9" ht="12.75">
      <c r="A76" s="57" t="s">
        <v>5</v>
      </c>
      <c r="B76" s="68" t="s">
        <v>96</v>
      </c>
      <c r="C76" s="69">
        <v>60801.7</v>
      </c>
      <c r="D76" s="69">
        <v>32178</v>
      </c>
      <c r="E76" s="70">
        <f aca="true" t="shared" si="4" ref="E76:E86">D76/C76*100</f>
        <v>52.9228623541776</v>
      </c>
      <c r="H76">
        <v>19566.962</v>
      </c>
      <c r="I76">
        <v>13121.576</v>
      </c>
    </row>
    <row r="77" spans="1:10" ht="25.5">
      <c r="A77" s="73" t="s">
        <v>74</v>
      </c>
      <c r="B77" s="68" t="s">
        <v>97</v>
      </c>
      <c r="C77" s="69">
        <v>6085.2</v>
      </c>
      <c r="D77" s="69">
        <v>3671.9</v>
      </c>
      <c r="E77" s="70">
        <f t="shared" si="4"/>
        <v>60.34148425688556</v>
      </c>
      <c r="H77">
        <v>1734.377</v>
      </c>
      <c r="I77">
        <v>1319.943</v>
      </c>
      <c r="J77" s="92">
        <v>6085.22</v>
      </c>
    </row>
    <row r="78" spans="1:11" ht="12.75">
      <c r="A78" s="57" t="s">
        <v>98</v>
      </c>
      <c r="B78" s="68" t="s">
        <v>99</v>
      </c>
      <c r="C78" s="69">
        <v>29378.6</v>
      </c>
      <c r="D78" s="69">
        <v>10156.9</v>
      </c>
      <c r="E78" s="70">
        <f t="shared" si="4"/>
        <v>34.57244388772781</v>
      </c>
      <c r="H78">
        <v>1770</v>
      </c>
      <c r="I78">
        <v>1133.333</v>
      </c>
      <c r="J78" s="92">
        <v>29378.634</v>
      </c>
      <c r="K78" s="92">
        <v>10156.864</v>
      </c>
    </row>
    <row r="79" spans="1:10" ht="12.75">
      <c r="A79" s="57" t="s">
        <v>100</v>
      </c>
      <c r="B79" s="68" t="s">
        <v>101</v>
      </c>
      <c r="C79" s="69">
        <v>90753.2</v>
      </c>
      <c r="D79" s="69">
        <v>58438.1</v>
      </c>
      <c r="E79" s="70">
        <f t="shared" si="4"/>
        <v>64.39232996742814</v>
      </c>
      <c r="H79">
        <v>17863.903</v>
      </c>
      <c r="I79" s="74">
        <v>11181.746</v>
      </c>
      <c r="J79" s="92">
        <v>90753.222</v>
      </c>
    </row>
    <row r="80" spans="1:10" ht="12.75">
      <c r="A80" s="57" t="s">
        <v>102</v>
      </c>
      <c r="B80" s="68" t="s">
        <v>103</v>
      </c>
      <c r="C80" s="69">
        <v>1520</v>
      </c>
      <c r="D80" s="69">
        <v>830.2</v>
      </c>
      <c r="E80" s="70">
        <f t="shared" si="4"/>
        <v>54.61842105263158</v>
      </c>
      <c r="H80">
        <v>1539.26</v>
      </c>
      <c r="I80">
        <v>291.68</v>
      </c>
      <c r="J80" s="92">
        <v>1520.033</v>
      </c>
    </row>
    <row r="81" spans="1:10" ht="12.75">
      <c r="A81" s="57" t="s">
        <v>104</v>
      </c>
      <c r="B81" s="68" t="s">
        <v>105</v>
      </c>
      <c r="C81" s="69">
        <v>624400.5</v>
      </c>
      <c r="D81" s="69">
        <v>466676.8</v>
      </c>
      <c r="E81" s="70">
        <f t="shared" si="4"/>
        <v>74.73997858746108</v>
      </c>
      <c r="H81">
        <v>141768.779</v>
      </c>
      <c r="I81">
        <v>100146.405</v>
      </c>
      <c r="J81" s="92">
        <v>624400.523</v>
      </c>
    </row>
    <row r="82" spans="1:10" ht="12.75">
      <c r="A82" s="73" t="s">
        <v>106</v>
      </c>
      <c r="B82" s="68" t="s">
        <v>107</v>
      </c>
      <c r="C82" s="69">
        <v>41498.7</v>
      </c>
      <c r="D82" s="69">
        <v>26223.6</v>
      </c>
      <c r="E82" s="70">
        <f t="shared" si="4"/>
        <v>63.191377079282006</v>
      </c>
      <c r="H82">
        <v>10557.75</v>
      </c>
      <c r="I82">
        <v>8165.82</v>
      </c>
      <c r="J82" s="92">
        <v>41498.67</v>
      </c>
    </row>
    <row r="83" spans="1:10" ht="12.75">
      <c r="A83" s="57" t="s">
        <v>108</v>
      </c>
      <c r="B83" s="68" t="s">
        <v>109</v>
      </c>
      <c r="C83" s="69">
        <v>33506.4</v>
      </c>
      <c r="D83" s="69">
        <v>17815.8</v>
      </c>
      <c r="E83" s="70">
        <f t="shared" si="4"/>
        <v>53.17133443163097</v>
      </c>
      <c r="H83">
        <v>38923.964</v>
      </c>
      <c r="I83">
        <v>31731.134</v>
      </c>
      <c r="J83" s="92">
        <v>33506.338</v>
      </c>
    </row>
    <row r="84" spans="1:10" ht="12.75">
      <c r="A84" s="57" t="s">
        <v>110</v>
      </c>
      <c r="B84" s="68" t="s">
        <v>111</v>
      </c>
      <c r="C84" s="69">
        <v>4144.1</v>
      </c>
      <c r="D84" s="69">
        <v>2841</v>
      </c>
      <c r="E84" s="70">
        <f t="shared" si="4"/>
        <v>68.5552954803214</v>
      </c>
      <c r="H84">
        <v>9514.752</v>
      </c>
      <c r="I84">
        <v>6690.181</v>
      </c>
      <c r="J84" s="92">
        <v>4144.1</v>
      </c>
    </row>
    <row r="85" spans="1:10" ht="12.75">
      <c r="A85" s="57" t="s">
        <v>112</v>
      </c>
      <c r="B85" s="68" t="s">
        <v>113</v>
      </c>
      <c r="C85" s="69">
        <v>4779.8</v>
      </c>
      <c r="D85" s="69">
        <v>3920.2</v>
      </c>
      <c r="E85" s="70">
        <f t="shared" si="4"/>
        <v>82.0159839323821</v>
      </c>
      <c r="H85">
        <v>630</v>
      </c>
      <c r="I85">
        <v>531.128</v>
      </c>
      <c r="J85" s="92">
        <v>4779.822</v>
      </c>
    </row>
    <row r="86" spans="1:10" ht="25.5">
      <c r="A86" s="73" t="s">
        <v>114</v>
      </c>
      <c r="B86" s="68" t="s">
        <v>115</v>
      </c>
      <c r="C86" s="69">
        <v>7830</v>
      </c>
      <c r="D86" s="69">
        <v>5722.6</v>
      </c>
      <c r="E86" s="70">
        <f t="shared" si="4"/>
        <v>73.08556832694764</v>
      </c>
      <c r="H86">
        <v>1000</v>
      </c>
      <c r="I86">
        <v>1000</v>
      </c>
      <c r="J86" s="92">
        <v>7830</v>
      </c>
    </row>
    <row r="87" spans="1:9" ht="12.75">
      <c r="A87" s="29"/>
      <c r="B87" s="29"/>
      <c r="C87" s="75"/>
      <c r="D87" s="75"/>
      <c r="E87" s="76"/>
      <c r="H87">
        <v>600</v>
      </c>
      <c r="I87">
        <v>0</v>
      </c>
    </row>
    <row r="88" spans="1:5" ht="15">
      <c r="A88" s="29"/>
      <c r="B88" s="77" t="s">
        <v>116</v>
      </c>
      <c r="C88" s="78">
        <f>SUM(C76:C87)</f>
        <v>904698.2</v>
      </c>
      <c r="D88" s="78">
        <f>SUM(D76:D87)</f>
        <v>628475.1</v>
      </c>
      <c r="E88" s="79">
        <f>D88/C88*100</f>
        <v>69.4679286418388</v>
      </c>
    </row>
    <row r="89" spans="3:4" ht="12.75">
      <c r="C89" s="90"/>
      <c r="D89" s="90"/>
    </row>
    <row r="90" ht="12.75">
      <c r="D90" s="91"/>
    </row>
    <row r="91" ht="12.75">
      <c r="B91" s="80" t="s">
        <v>129</v>
      </c>
    </row>
    <row r="92" spans="2:5" ht="12.75">
      <c r="B92" s="80" t="s">
        <v>130</v>
      </c>
      <c r="C92" s="81"/>
      <c r="D92" s="81"/>
      <c r="E92" s="80"/>
    </row>
    <row r="93" spans="2:5" ht="12.75">
      <c r="B93" s="80"/>
      <c r="C93" s="81"/>
      <c r="D93" s="81"/>
      <c r="E93" s="80"/>
    </row>
    <row r="94" spans="2:5" ht="12.75">
      <c r="B94" s="80"/>
      <c r="C94" s="81"/>
      <c r="D94" s="81"/>
      <c r="E94" s="80"/>
    </row>
  </sheetData>
  <sheetProtection/>
  <mergeCells count="14">
    <mergeCell ref="B3:E4"/>
    <mergeCell ref="A9:E9"/>
    <mergeCell ref="A12:A14"/>
    <mergeCell ref="B12:B14"/>
    <mergeCell ref="D12:D14"/>
    <mergeCell ref="E12:E14"/>
    <mergeCell ref="C12:C14"/>
    <mergeCell ref="B6:E7"/>
    <mergeCell ref="B69:G69"/>
    <mergeCell ref="A72:A74"/>
    <mergeCell ref="B72:B74"/>
    <mergeCell ref="C72:C74"/>
    <mergeCell ref="D72:D74"/>
    <mergeCell ref="E72:E74"/>
  </mergeCells>
  <printOptions/>
  <pageMargins left="0.9" right="0.23622047244094502" top="0.65" bottom="0.748031496062992" header="0.31496062992126" footer="0.314960629921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L94"/>
  <sheetViews>
    <sheetView zoomScalePageLayoutView="0" workbookViewId="0" topLeftCell="A69">
      <selection activeCell="L85" sqref="L85"/>
    </sheetView>
  </sheetViews>
  <sheetFormatPr defaultColWidth="9.00390625" defaultRowHeight="12.75"/>
  <cols>
    <col min="1" max="1" width="6.375" style="0" customWidth="1"/>
    <col min="2" max="2" width="47.125" style="0" customWidth="1"/>
    <col min="3" max="3" width="12.875" style="11" customWidth="1"/>
    <col min="4" max="4" width="12.625" style="11" customWidth="1"/>
    <col min="5" max="5" width="11.125" style="0" customWidth="1"/>
    <col min="6" max="6" width="10.625" style="0" hidden="1" customWidth="1"/>
    <col min="7" max="7" width="7.375" style="0" hidden="1" customWidth="1"/>
    <col min="8" max="8" width="12.00390625" style="0" hidden="1" customWidth="1"/>
    <col min="9" max="9" width="14.125" style="0" hidden="1" customWidth="1"/>
    <col min="10" max="10" width="11.625" style="92" customWidth="1"/>
    <col min="11" max="11" width="10.875" style="92" customWidth="1"/>
    <col min="12" max="12" width="10.75390625" style="92" customWidth="1"/>
  </cols>
  <sheetData>
    <row r="2" spans="1:8" ht="12.75">
      <c r="A2" s="1"/>
      <c r="B2" s="1"/>
      <c r="C2" s="2"/>
      <c r="D2" s="2"/>
      <c r="E2" s="3"/>
      <c r="F2" s="4"/>
      <c r="G2" s="3"/>
      <c r="H2" s="3"/>
    </row>
    <row r="3" spans="1:8" ht="19.5" customHeight="1">
      <c r="A3" s="1"/>
      <c r="B3" s="129" t="s">
        <v>131</v>
      </c>
      <c r="C3" s="129"/>
      <c r="D3" s="129"/>
      <c r="E3" s="129"/>
      <c r="F3" s="4"/>
      <c r="G3" s="3"/>
      <c r="H3" s="3"/>
    </row>
    <row r="4" spans="1:8" ht="30" customHeight="1">
      <c r="A4" s="1"/>
      <c r="B4" s="129"/>
      <c r="C4" s="129"/>
      <c r="D4" s="129"/>
      <c r="E4" s="129"/>
      <c r="F4" s="4"/>
      <c r="G4" s="3"/>
      <c r="H4" s="3"/>
    </row>
    <row r="5" spans="1:8" ht="12.75">
      <c r="A5" s="1"/>
      <c r="B5" s="1"/>
      <c r="C5" s="2"/>
      <c r="D5" s="2"/>
      <c r="E5" s="3"/>
      <c r="F5" s="4"/>
      <c r="G5" s="3"/>
      <c r="H5" s="3"/>
    </row>
    <row r="6" spans="1:8" ht="21.75" customHeight="1">
      <c r="A6" s="1"/>
      <c r="B6" s="143" t="s">
        <v>132</v>
      </c>
      <c r="C6" s="143"/>
      <c r="D6" s="143"/>
      <c r="E6" s="143"/>
      <c r="F6" s="4"/>
      <c r="G6" s="3"/>
      <c r="H6" s="3"/>
    </row>
    <row r="7" spans="1:8" ht="44.25" customHeight="1">
      <c r="A7" s="1"/>
      <c r="B7" s="143"/>
      <c r="C7" s="143"/>
      <c r="D7" s="143"/>
      <c r="E7" s="143"/>
      <c r="F7" s="4"/>
      <c r="G7" s="3"/>
      <c r="H7" s="3"/>
    </row>
    <row r="8" spans="1:8" ht="24" customHeight="1">
      <c r="A8" s="1"/>
      <c r="B8" s="5"/>
      <c r="C8" s="5"/>
      <c r="D8" s="5"/>
      <c r="E8" s="5"/>
      <c r="F8" s="4"/>
      <c r="G8" s="3"/>
      <c r="H8" s="3"/>
    </row>
    <row r="9" spans="1:8" ht="15" customHeight="1">
      <c r="A9" s="130" t="s">
        <v>0</v>
      </c>
      <c r="B9" s="130"/>
      <c r="C9" s="130"/>
      <c r="D9" s="130"/>
      <c r="E9" s="130"/>
      <c r="F9" s="6"/>
      <c r="H9" s="7"/>
    </row>
    <row r="10" spans="1:8" ht="15" customHeight="1">
      <c r="A10" s="8"/>
      <c r="B10" s="8"/>
      <c r="C10" s="9"/>
      <c r="D10" s="9"/>
      <c r="E10" s="8"/>
      <c r="F10" s="6"/>
      <c r="H10" s="7"/>
    </row>
    <row r="11" spans="1:8" ht="15" customHeight="1">
      <c r="A11" s="1"/>
      <c r="B11" s="1"/>
      <c r="C11" s="10"/>
      <c r="E11" s="12" t="s">
        <v>1</v>
      </c>
      <c r="F11" s="6"/>
      <c r="H11" s="7"/>
    </row>
    <row r="12" spans="1:12" ht="15" customHeight="1">
      <c r="A12" s="131" t="s">
        <v>2</v>
      </c>
      <c r="B12" s="134" t="s">
        <v>3</v>
      </c>
      <c r="C12" s="137" t="s">
        <v>123</v>
      </c>
      <c r="D12" s="137" t="s">
        <v>127</v>
      </c>
      <c r="E12" s="140" t="s">
        <v>4</v>
      </c>
      <c r="F12" s="6"/>
      <c r="H12" s="7"/>
      <c r="L12" s="93"/>
    </row>
    <row r="13" spans="1:8" ht="15" customHeight="1">
      <c r="A13" s="132"/>
      <c r="B13" s="135"/>
      <c r="C13" s="138"/>
      <c r="D13" s="138"/>
      <c r="E13" s="141"/>
      <c r="F13" s="6"/>
      <c r="H13" s="7"/>
    </row>
    <row r="14" spans="1:8" ht="15" customHeight="1">
      <c r="A14" s="133"/>
      <c r="B14" s="136"/>
      <c r="C14" s="139"/>
      <c r="D14" s="139"/>
      <c r="E14" s="142"/>
      <c r="F14" s="6"/>
      <c r="H14" s="7"/>
    </row>
    <row r="15" spans="1:7" ht="19.5" customHeight="1">
      <c r="A15" s="13" t="s">
        <v>5</v>
      </c>
      <c r="B15" s="14" t="s">
        <v>6</v>
      </c>
      <c r="C15" s="15">
        <f>SUM(C16,C17,C18,C22,C28,C29,C37,C42,C44,C45,C49,C43)</f>
        <v>373812.7</v>
      </c>
      <c r="D15" s="15">
        <f>SUM(D16,D17,D18,D22,D28,D29,D37,D42,D44,D45,D49,D43)</f>
        <v>267661.3000000001</v>
      </c>
      <c r="E15" s="16">
        <f aca="true" t="shared" si="0" ref="E15:E20">D15/C15*100</f>
        <v>71.60305147470916</v>
      </c>
      <c r="F15" s="17" t="e">
        <f>#REF!+F16+F18+F22+F28+F29+F37+F42+F43+F44+F45+F49</f>
        <v>#REF!</v>
      </c>
      <c r="G15" s="18" t="e">
        <f aca="true" t="shared" si="1" ref="G15:G21">D15/F15*100</f>
        <v>#REF!</v>
      </c>
    </row>
    <row r="16" spans="1:7" ht="12.75">
      <c r="A16" s="19" t="s">
        <v>7</v>
      </c>
      <c r="B16" s="13" t="s">
        <v>8</v>
      </c>
      <c r="C16" s="20">
        <v>157104.3</v>
      </c>
      <c r="D16" s="15">
        <v>103213.1</v>
      </c>
      <c r="E16" s="16">
        <f t="shared" si="0"/>
        <v>65.69718333616585</v>
      </c>
      <c r="F16" s="17">
        <v>81829</v>
      </c>
      <c r="G16" s="18">
        <f t="shared" si="1"/>
        <v>126.13266690293172</v>
      </c>
    </row>
    <row r="17" spans="1:7" ht="12.75">
      <c r="A17" s="19" t="s">
        <v>9</v>
      </c>
      <c r="B17" s="13" t="s">
        <v>10</v>
      </c>
      <c r="C17" s="20">
        <v>1964.5</v>
      </c>
      <c r="D17" s="15">
        <v>1730.8</v>
      </c>
      <c r="E17" s="16">
        <f t="shared" si="0"/>
        <v>88.10384321710359</v>
      </c>
      <c r="F17" s="17"/>
      <c r="G17" s="18"/>
    </row>
    <row r="18" spans="1:7" ht="12" customHeight="1">
      <c r="A18" s="19" t="s">
        <v>11</v>
      </c>
      <c r="B18" s="13" t="s">
        <v>12</v>
      </c>
      <c r="C18" s="20">
        <v>41240.2</v>
      </c>
      <c r="D18" s="15">
        <v>28414.4</v>
      </c>
      <c r="E18" s="16">
        <f t="shared" si="0"/>
        <v>68.89976285275048</v>
      </c>
      <c r="F18" s="17">
        <f>SUM(F19:F21)</f>
        <v>18950</v>
      </c>
      <c r="G18" s="18">
        <f t="shared" si="1"/>
        <v>149.94406332453826</v>
      </c>
    </row>
    <row r="19" spans="1:7" ht="12.75" customHeight="1" hidden="1">
      <c r="A19" s="21" t="s">
        <v>13</v>
      </c>
      <c r="B19" s="22" t="s">
        <v>14</v>
      </c>
      <c r="C19" s="23"/>
      <c r="D19" s="24"/>
      <c r="E19" s="25" t="e">
        <f t="shared" si="0"/>
        <v>#DIV/0!</v>
      </c>
      <c r="F19" s="26">
        <v>6543</v>
      </c>
      <c r="G19" s="27">
        <f t="shared" si="1"/>
        <v>0</v>
      </c>
    </row>
    <row r="20" spans="1:7" ht="12.75" customHeight="1" hidden="1">
      <c r="A20" s="21" t="s">
        <v>15</v>
      </c>
      <c r="B20" s="22" t="s">
        <v>16</v>
      </c>
      <c r="C20" s="23"/>
      <c r="D20" s="24"/>
      <c r="E20" s="25" t="e">
        <f t="shared" si="0"/>
        <v>#DIV/0!</v>
      </c>
      <c r="F20" s="26">
        <v>12552</v>
      </c>
      <c r="G20" s="27">
        <f t="shared" si="1"/>
        <v>0</v>
      </c>
    </row>
    <row r="21" spans="1:7" ht="12.75" customHeight="1" hidden="1">
      <c r="A21" s="21" t="s">
        <v>17</v>
      </c>
      <c r="B21" s="22" t="s">
        <v>18</v>
      </c>
      <c r="C21" s="23"/>
      <c r="D21" s="24"/>
      <c r="E21" s="25"/>
      <c r="F21" s="26">
        <v>-145</v>
      </c>
      <c r="G21" s="27">
        <f t="shared" si="1"/>
        <v>0</v>
      </c>
    </row>
    <row r="22" spans="1:7" ht="12.75">
      <c r="A22" s="19" t="s">
        <v>19</v>
      </c>
      <c r="B22" s="13" t="s">
        <v>20</v>
      </c>
      <c r="C22" s="20">
        <v>80289.8</v>
      </c>
      <c r="D22" s="15">
        <v>61746.1</v>
      </c>
      <c r="E22" s="16">
        <f>D22/C22*100</f>
        <v>76.90404011468455</v>
      </c>
      <c r="F22" s="17">
        <f>SUM(F23:F25)</f>
        <v>-2093</v>
      </c>
      <c r="G22" s="27"/>
    </row>
    <row r="23" spans="1:7" ht="12.75" customHeight="1" hidden="1">
      <c r="A23" s="28" t="s">
        <v>21</v>
      </c>
      <c r="B23" s="29" t="s">
        <v>22</v>
      </c>
      <c r="C23" s="30"/>
      <c r="D23" s="31"/>
      <c r="E23" s="25" t="e">
        <f>D23/C23*100</f>
        <v>#DIV/0!</v>
      </c>
      <c r="F23" s="32">
        <v>816</v>
      </c>
      <c r="G23" s="27">
        <f>D23/F23*100</f>
        <v>0</v>
      </c>
    </row>
    <row r="24" spans="1:7" ht="12.75" customHeight="1" hidden="1">
      <c r="A24" s="28" t="s">
        <v>23</v>
      </c>
      <c r="B24" s="29" t="s">
        <v>24</v>
      </c>
      <c r="C24" s="30"/>
      <c r="D24" s="30"/>
      <c r="E24" s="25"/>
      <c r="F24" s="32">
        <v>2737</v>
      </c>
      <c r="G24" s="27">
        <f>D24/F24*100</f>
        <v>0</v>
      </c>
    </row>
    <row r="25" spans="1:7" ht="12" customHeight="1" hidden="1">
      <c r="A25" s="28" t="s">
        <v>25</v>
      </c>
      <c r="B25" s="29" t="s">
        <v>26</v>
      </c>
      <c r="C25" s="30"/>
      <c r="D25" s="30"/>
      <c r="E25" s="25" t="e">
        <f>D25/C25*100</f>
        <v>#DIV/0!</v>
      </c>
      <c r="F25" s="33">
        <f>F26+F27</f>
        <v>-5646</v>
      </c>
      <c r="G25" s="27"/>
    </row>
    <row r="26" spans="1:7" ht="0" customHeight="1" hidden="1">
      <c r="A26" s="28"/>
      <c r="B26" s="29" t="s">
        <v>27</v>
      </c>
      <c r="C26" s="30"/>
      <c r="D26" s="31"/>
      <c r="E26" s="25"/>
      <c r="F26" s="33">
        <v>25975</v>
      </c>
      <c r="G26" s="27">
        <f>D26/F26*100</f>
        <v>0</v>
      </c>
    </row>
    <row r="27" spans="1:7" ht="12.75" customHeight="1" hidden="1">
      <c r="A27" s="28"/>
      <c r="B27" s="29" t="s">
        <v>28</v>
      </c>
      <c r="C27" s="30"/>
      <c r="D27" s="31"/>
      <c r="E27" s="25"/>
      <c r="F27" s="33">
        <v>-31621</v>
      </c>
      <c r="G27" s="27">
        <f>D27/F27*100</f>
        <v>0</v>
      </c>
    </row>
    <row r="28" spans="1:7" ht="12.75">
      <c r="A28" s="19" t="s">
        <v>29</v>
      </c>
      <c r="B28" s="13" t="s">
        <v>30</v>
      </c>
      <c r="C28" s="20">
        <v>15287</v>
      </c>
      <c r="D28" s="15">
        <v>9378.3</v>
      </c>
      <c r="E28" s="16">
        <f>D28/C28*100</f>
        <v>61.348204356642896</v>
      </c>
      <c r="F28" s="17">
        <v>2976</v>
      </c>
      <c r="G28" s="18">
        <f>D28/F28*100</f>
        <v>315.1310483870967</v>
      </c>
    </row>
    <row r="29" spans="1:7" ht="26.25" customHeight="1">
      <c r="A29" s="34" t="s">
        <v>31</v>
      </c>
      <c r="B29" s="35" t="s">
        <v>32</v>
      </c>
      <c r="C29" s="36" t="s">
        <v>73</v>
      </c>
      <c r="D29" s="36">
        <v>0.1</v>
      </c>
      <c r="E29" s="16" t="s">
        <v>73</v>
      </c>
      <c r="F29" s="37">
        <f>SUM(F30:F36)</f>
        <v>68</v>
      </c>
      <c r="G29" s="18">
        <f>D29/F29*100</f>
        <v>0.14705882352941177</v>
      </c>
    </row>
    <row r="30" spans="1:7" ht="12.75" customHeight="1" hidden="1">
      <c r="A30" s="28" t="s">
        <v>33</v>
      </c>
      <c r="B30" s="29" t="s">
        <v>34</v>
      </c>
      <c r="C30" s="30"/>
      <c r="D30" s="31"/>
      <c r="E30" s="38"/>
      <c r="F30" s="32"/>
      <c r="G30" s="18"/>
    </row>
    <row r="31" spans="1:7" ht="12.75" customHeight="1" hidden="1">
      <c r="A31" s="21" t="s">
        <v>35</v>
      </c>
      <c r="B31" s="29" t="s">
        <v>36</v>
      </c>
      <c r="C31" s="30"/>
      <c r="D31" s="31"/>
      <c r="E31" s="38"/>
      <c r="F31" s="32"/>
      <c r="G31" s="18"/>
    </row>
    <row r="32" spans="1:7" ht="12.75" customHeight="1" hidden="1">
      <c r="A32" s="21" t="s">
        <v>37</v>
      </c>
      <c r="B32" s="29" t="s">
        <v>38</v>
      </c>
      <c r="C32" s="30"/>
      <c r="D32" s="31"/>
      <c r="E32" s="38"/>
      <c r="F32" s="32">
        <v>63</v>
      </c>
      <c r="G32" s="39">
        <f>D32/F32*100</f>
        <v>0</v>
      </c>
    </row>
    <row r="33" spans="1:7" ht="12" customHeight="1" hidden="1">
      <c r="A33" s="21" t="s">
        <v>39</v>
      </c>
      <c r="B33" s="22" t="s">
        <v>40</v>
      </c>
      <c r="C33" s="23"/>
      <c r="D33" s="24"/>
      <c r="E33" s="38"/>
      <c r="F33" s="26">
        <v>4</v>
      </c>
      <c r="G33" s="39">
        <f>D33/F33*100</f>
        <v>0</v>
      </c>
    </row>
    <row r="34" spans="1:7" ht="12.75" customHeight="1" hidden="1">
      <c r="A34" s="28" t="s">
        <v>41</v>
      </c>
      <c r="B34" s="29" t="s">
        <v>42</v>
      </c>
      <c r="C34" s="30"/>
      <c r="D34" s="31"/>
      <c r="E34" s="38"/>
      <c r="F34" s="32"/>
      <c r="G34" s="39"/>
    </row>
    <row r="35" spans="1:7" ht="22.5" customHeight="1" hidden="1">
      <c r="A35" s="40" t="s">
        <v>43</v>
      </c>
      <c r="B35" s="41" t="s">
        <v>44</v>
      </c>
      <c r="C35" s="30"/>
      <c r="D35" s="31"/>
      <c r="E35" s="38"/>
      <c r="F35" s="32"/>
      <c r="G35" s="39"/>
    </row>
    <row r="36" spans="1:7" ht="12.75" hidden="1">
      <c r="A36" s="28" t="s">
        <v>45</v>
      </c>
      <c r="B36" s="29" t="s">
        <v>46</v>
      </c>
      <c r="C36" s="30"/>
      <c r="D36" s="31"/>
      <c r="E36" s="38"/>
      <c r="F36" s="32">
        <v>1</v>
      </c>
      <c r="G36" s="39">
        <f>D36/F36*100</f>
        <v>0</v>
      </c>
    </row>
    <row r="37" spans="1:7" ht="26.25" customHeight="1">
      <c r="A37" s="19" t="s">
        <v>47</v>
      </c>
      <c r="B37" s="35" t="s">
        <v>48</v>
      </c>
      <c r="C37" s="20">
        <v>53074</v>
      </c>
      <c r="D37" s="15">
        <v>48394.1</v>
      </c>
      <c r="E37" s="16">
        <f>D37/C37*100</f>
        <v>91.18231148961826</v>
      </c>
      <c r="F37" s="17">
        <f>SUM(F39:F41)</f>
        <v>20866</v>
      </c>
      <c r="G37" s="18">
        <f>D37/F37*100</f>
        <v>231.92801686954857</v>
      </c>
    </row>
    <row r="38" spans="1:7" ht="15.75" customHeight="1" hidden="1">
      <c r="A38" s="28" t="s">
        <v>49</v>
      </c>
      <c r="B38" s="42" t="s">
        <v>50</v>
      </c>
      <c r="C38" s="23"/>
      <c r="D38" s="24"/>
      <c r="E38" s="25"/>
      <c r="F38" s="17"/>
      <c r="G38" s="18"/>
    </row>
    <row r="39" spans="1:7" ht="12.75" hidden="1">
      <c r="A39" s="28" t="s">
        <v>51</v>
      </c>
      <c r="B39" s="29" t="s">
        <v>52</v>
      </c>
      <c r="C39" s="30"/>
      <c r="D39" s="31"/>
      <c r="E39" s="25" t="e">
        <f aca="true" t="shared" si="2" ref="E39:E48">D39/C39*100</f>
        <v>#DIV/0!</v>
      </c>
      <c r="F39" s="32">
        <v>13347</v>
      </c>
      <c r="G39" s="27">
        <f aca="true" t="shared" si="3" ref="G39:G51">D39/F39*100</f>
        <v>0</v>
      </c>
    </row>
    <row r="40" spans="1:7" ht="12.75" hidden="1">
      <c r="A40" s="28" t="s">
        <v>53</v>
      </c>
      <c r="B40" s="29" t="s">
        <v>54</v>
      </c>
      <c r="C40" s="43"/>
      <c r="D40" s="31"/>
      <c r="E40" s="25" t="e">
        <f t="shared" si="2"/>
        <v>#DIV/0!</v>
      </c>
      <c r="F40" s="32">
        <v>7325</v>
      </c>
      <c r="G40" s="27">
        <f t="shared" si="3"/>
        <v>0</v>
      </c>
    </row>
    <row r="41" spans="1:7" ht="24" customHeight="1" hidden="1">
      <c r="A41" s="40" t="s">
        <v>55</v>
      </c>
      <c r="B41" s="41" t="s">
        <v>56</v>
      </c>
      <c r="C41" s="30"/>
      <c r="D41" s="31"/>
      <c r="E41" s="25" t="e">
        <f t="shared" si="2"/>
        <v>#DIV/0!</v>
      </c>
      <c r="F41" s="32">
        <v>194</v>
      </c>
      <c r="G41" s="27">
        <f t="shared" si="3"/>
        <v>0</v>
      </c>
    </row>
    <row r="42" spans="1:7" ht="12.75">
      <c r="A42" s="19" t="s">
        <v>57</v>
      </c>
      <c r="B42" s="13" t="s">
        <v>58</v>
      </c>
      <c r="C42" s="20">
        <v>5681.9</v>
      </c>
      <c r="D42" s="15">
        <v>4199.6</v>
      </c>
      <c r="E42" s="16">
        <f t="shared" si="2"/>
        <v>73.91189566870237</v>
      </c>
      <c r="F42" s="17">
        <v>1496</v>
      </c>
      <c r="G42" s="18">
        <f t="shared" si="3"/>
        <v>280.72192513368987</v>
      </c>
    </row>
    <row r="43" spans="1:7" ht="27.75" customHeight="1">
      <c r="A43" s="19" t="s">
        <v>59</v>
      </c>
      <c r="B43" s="35" t="s">
        <v>60</v>
      </c>
      <c r="C43" s="44">
        <v>1540</v>
      </c>
      <c r="D43" s="15">
        <v>953.9</v>
      </c>
      <c r="E43" s="16">
        <f t="shared" si="2"/>
        <v>61.94155844155844</v>
      </c>
      <c r="F43" s="17">
        <v>956</v>
      </c>
      <c r="G43" s="18">
        <f t="shared" si="3"/>
        <v>99.78033472803347</v>
      </c>
    </row>
    <row r="44" spans="1:7" ht="27" customHeight="1">
      <c r="A44" s="19" t="s">
        <v>61</v>
      </c>
      <c r="B44" s="35" t="s">
        <v>62</v>
      </c>
      <c r="C44" s="20">
        <v>14631</v>
      </c>
      <c r="D44" s="15">
        <v>7511.1</v>
      </c>
      <c r="E44" s="16">
        <f t="shared" si="2"/>
        <v>51.33688743079763</v>
      </c>
      <c r="F44" s="17">
        <v>6710</v>
      </c>
      <c r="G44" s="18">
        <f t="shared" si="3"/>
        <v>111.93889716840538</v>
      </c>
    </row>
    <row r="45" spans="1:7" ht="12.75">
      <c r="A45" s="19" t="s">
        <v>63</v>
      </c>
      <c r="B45" s="35" t="s">
        <v>64</v>
      </c>
      <c r="C45" s="15">
        <v>3000</v>
      </c>
      <c r="D45" s="15">
        <v>2192.9</v>
      </c>
      <c r="E45" s="16">
        <f t="shared" si="2"/>
        <v>73.09666666666666</v>
      </c>
      <c r="F45" s="17">
        <v>4031</v>
      </c>
      <c r="G45" s="18">
        <f t="shared" si="3"/>
        <v>54.400893078640536</v>
      </c>
    </row>
    <row r="46" spans="1:7" ht="2.25" customHeight="1" hidden="1">
      <c r="A46" s="40" t="s">
        <v>65</v>
      </c>
      <c r="B46" s="41" t="s">
        <v>66</v>
      </c>
      <c r="C46" s="30"/>
      <c r="D46" s="31"/>
      <c r="E46" s="16" t="e">
        <f t="shared" si="2"/>
        <v>#DIV/0!</v>
      </c>
      <c r="F46" s="32">
        <v>13</v>
      </c>
      <c r="G46" s="39">
        <f t="shared" si="3"/>
        <v>0</v>
      </c>
    </row>
    <row r="47" spans="1:7" ht="51.75" customHeight="1" hidden="1">
      <c r="A47" s="40" t="s">
        <v>67</v>
      </c>
      <c r="B47" s="41" t="s">
        <v>68</v>
      </c>
      <c r="C47" s="30"/>
      <c r="D47" s="31"/>
      <c r="E47" s="16" t="e">
        <f t="shared" si="2"/>
        <v>#DIV/0!</v>
      </c>
      <c r="F47" s="32">
        <v>18</v>
      </c>
      <c r="G47" s="27">
        <f t="shared" si="3"/>
        <v>0</v>
      </c>
    </row>
    <row r="48" spans="1:7" ht="12.75" hidden="1">
      <c r="A48" s="28" t="s">
        <v>69</v>
      </c>
      <c r="B48" s="29" t="s">
        <v>70</v>
      </c>
      <c r="C48" s="30"/>
      <c r="D48" s="31"/>
      <c r="E48" s="16" t="e">
        <f t="shared" si="2"/>
        <v>#DIV/0!</v>
      </c>
      <c r="F48" s="32">
        <v>480</v>
      </c>
      <c r="G48" s="27">
        <f t="shared" si="3"/>
        <v>0</v>
      </c>
    </row>
    <row r="49" spans="1:7" ht="12.75">
      <c r="A49" s="19" t="s">
        <v>71</v>
      </c>
      <c r="B49" s="13" t="s">
        <v>72</v>
      </c>
      <c r="C49" s="36" t="s">
        <v>73</v>
      </c>
      <c r="D49" s="15">
        <v>-73.1</v>
      </c>
      <c r="E49" s="16" t="s">
        <v>73</v>
      </c>
      <c r="F49" s="17">
        <v>262</v>
      </c>
      <c r="G49" s="45">
        <f t="shared" si="3"/>
        <v>-27.900763358778626</v>
      </c>
    </row>
    <row r="50" spans="1:7" ht="0.75" customHeight="1" hidden="1">
      <c r="A50" s="28"/>
      <c r="B50" s="29"/>
      <c r="C50" s="46"/>
      <c r="D50" s="31"/>
      <c r="E50" s="16" t="e">
        <f>D50/C50*100</f>
        <v>#DIV/0!</v>
      </c>
      <c r="F50" s="32"/>
      <c r="G50" s="27" t="e">
        <f t="shared" si="3"/>
        <v>#DIV/0!</v>
      </c>
    </row>
    <row r="51" spans="1:12" ht="12.75" hidden="1">
      <c r="A51" s="19"/>
      <c r="B51" s="47"/>
      <c r="C51" s="15">
        <f>SUM(C15,C49)</f>
        <v>373812.7</v>
      </c>
      <c r="D51" s="15">
        <f>D15</f>
        <v>267661.3000000001</v>
      </c>
      <c r="E51" s="48">
        <f>D51/C51*100</f>
        <v>71.60305147470916</v>
      </c>
      <c r="F51" s="17" t="e">
        <f>SUM(F15,#REF!,#REF!)</f>
        <v>#REF!</v>
      </c>
      <c r="G51" s="18" t="e">
        <f t="shared" si="3"/>
        <v>#REF!</v>
      </c>
      <c r="L51" s="92" t="s">
        <v>128</v>
      </c>
    </row>
    <row r="52" spans="1:7" ht="20.25" customHeight="1">
      <c r="A52" s="49" t="s">
        <v>74</v>
      </c>
      <c r="B52" s="13" t="s">
        <v>75</v>
      </c>
      <c r="C52" s="50">
        <f>C53+C54</f>
        <v>530730.9</v>
      </c>
      <c r="D52" s="50">
        <f>D53+D55+D54</f>
        <v>497795.00000000006</v>
      </c>
      <c r="E52" s="48">
        <f>D52/C52*100</f>
        <v>93.79423734325626</v>
      </c>
      <c r="F52" s="51"/>
      <c r="G52" s="27"/>
    </row>
    <row r="53" spans="1:7" ht="12.75">
      <c r="A53" s="49" t="s">
        <v>76</v>
      </c>
      <c r="B53" s="13" t="s">
        <v>77</v>
      </c>
      <c r="C53" s="50">
        <v>530560.9</v>
      </c>
      <c r="D53" s="50">
        <v>498780.4</v>
      </c>
      <c r="E53" s="48">
        <f>D53/C53*100</f>
        <v>94.01001845405494</v>
      </c>
      <c r="F53" s="51"/>
      <c r="G53" s="27"/>
    </row>
    <row r="54" spans="1:7" ht="25.5">
      <c r="A54" s="34" t="s">
        <v>78</v>
      </c>
      <c r="B54" s="35" t="s">
        <v>79</v>
      </c>
      <c r="C54" s="52">
        <v>170</v>
      </c>
      <c r="D54" s="82">
        <v>143.4</v>
      </c>
      <c r="E54" s="48">
        <f>D54/C54*100</f>
        <v>84.35294117647058</v>
      </c>
      <c r="F54" s="51"/>
      <c r="G54" s="27"/>
    </row>
    <row r="55" spans="1:7" ht="25.5">
      <c r="A55" s="34" t="s">
        <v>80</v>
      </c>
      <c r="B55" s="35" t="s">
        <v>81</v>
      </c>
      <c r="C55" s="44">
        <v>0</v>
      </c>
      <c r="D55" s="44">
        <v>-1128.8</v>
      </c>
      <c r="E55" s="16" t="s">
        <v>73</v>
      </c>
      <c r="F55" s="17">
        <f>SUM(F56:F59)</f>
        <v>335675</v>
      </c>
      <c r="G55" s="53">
        <f>D55/F55*100</f>
        <v>-0.336277649512177</v>
      </c>
    </row>
    <row r="56" spans="1:7" ht="12.75" hidden="1">
      <c r="A56" s="29" t="s">
        <v>82</v>
      </c>
      <c r="B56" s="54" t="s">
        <v>83</v>
      </c>
      <c r="C56" s="20"/>
      <c r="D56" s="15"/>
      <c r="E56" s="16"/>
      <c r="F56" s="33">
        <v>13000</v>
      </c>
      <c r="G56" s="53"/>
    </row>
    <row r="57" spans="1:7" ht="12.75" hidden="1">
      <c r="A57" s="29" t="s">
        <v>84</v>
      </c>
      <c r="B57" s="29" t="s">
        <v>85</v>
      </c>
      <c r="C57" s="23">
        <f>35327.2-19621.7</f>
        <v>15705.499999999996</v>
      </c>
      <c r="D57" s="24">
        <f>24326.1-10658</f>
        <v>13668.099999999999</v>
      </c>
      <c r="E57" s="55">
        <f>D57/C57*100</f>
        <v>87.02747445162524</v>
      </c>
      <c r="F57" s="26">
        <v>219195</v>
      </c>
      <c r="G57" s="56">
        <f>D57/F57*100</f>
        <v>6.2355893154497135</v>
      </c>
    </row>
    <row r="58" spans="1:7" ht="12.75" hidden="1">
      <c r="A58" s="29" t="s">
        <v>86</v>
      </c>
      <c r="B58" s="29" t="s">
        <v>87</v>
      </c>
      <c r="C58" s="23">
        <f>121048.6-45474.9</f>
        <v>75573.70000000001</v>
      </c>
      <c r="D58" s="24">
        <f>102199.2-38873</f>
        <v>63326.2</v>
      </c>
      <c r="E58" s="55">
        <f>D58/C58*100</f>
        <v>83.7939653609655</v>
      </c>
      <c r="F58" s="26">
        <v>103154</v>
      </c>
      <c r="G58" s="56">
        <f>D58/F58*100</f>
        <v>61.389960641371154</v>
      </c>
    </row>
    <row r="59" spans="1:7" ht="12.75" hidden="1">
      <c r="A59" s="29" t="s">
        <v>88</v>
      </c>
      <c r="B59" s="29" t="s">
        <v>89</v>
      </c>
      <c r="C59" s="24">
        <f>904-437+1400</f>
        <v>1867</v>
      </c>
      <c r="D59" s="24">
        <f>2398-0</f>
        <v>2398</v>
      </c>
      <c r="E59" s="55">
        <f>D59/C59*100</f>
        <v>128.44134975897163</v>
      </c>
      <c r="F59" s="26">
        <v>326</v>
      </c>
      <c r="G59" s="56">
        <f>D59/F59*100</f>
        <v>735.5828220858896</v>
      </c>
    </row>
    <row r="60" spans="1:7" ht="19.5" customHeight="1">
      <c r="A60" s="29"/>
      <c r="B60" s="57" t="s">
        <v>90</v>
      </c>
      <c r="C60" s="50">
        <f>C51+C52</f>
        <v>904543.6000000001</v>
      </c>
      <c r="D60" s="50">
        <f>D51+D52</f>
        <v>765456.3000000002</v>
      </c>
      <c r="E60" s="16">
        <f>D60/C60*100</f>
        <v>84.62348304714114</v>
      </c>
      <c r="F60" s="58" t="e">
        <f>F51+F55</f>
        <v>#REF!</v>
      </c>
      <c r="G60" s="53" t="e">
        <f>D60/F60*100</f>
        <v>#REF!</v>
      </c>
    </row>
    <row r="61" spans="1:9" ht="15" customHeight="1">
      <c r="A61" s="87"/>
      <c r="B61" s="87"/>
      <c r="C61" s="88"/>
      <c r="D61" s="89"/>
      <c r="E61" s="7"/>
      <c r="F61" s="6"/>
      <c r="H61" s="7"/>
      <c r="I61" t="s">
        <v>128</v>
      </c>
    </row>
    <row r="62" spans="1:8" ht="15" customHeight="1">
      <c r="A62" s="87"/>
      <c r="B62" s="87"/>
      <c r="C62" s="88"/>
      <c r="D62" s="89"/>
      <c r="E62" s="7"/>
      <c r="F62" s="6"/>
      <c r="H62" s="7"/>
    </row>
    <row r="63" spans="1:8" ht="15" customHeight="1">
      <c r="A63" s="87"/>
      <c r="B63" s="87"/>
      <c r="C63" s="88"/>
      <c r="D63" s="89"/>
      <c r="E63" s="7"/>
      <c r="F63" s="6"/>
      <c r="H63" s="7"/>
    </row>
    <row r="64" spans="1:8" ht="15" customHeight="1">
      <c r="A64" s="87"/>
      <c r="B64" s="87"/>
      <c r="C64" s="88"/>
      <c r="D64" s="89"/>
      <c r="E64" s="7"/>
      <c r="F64" s="6"/>
      <c r="H64" s="7"/>
    </row>
    <row r="65" spans="1:8" ht="15" customHeight="1">
      <c r="A65" s="87"/>
      <c r="B65" s="87"/>
      <c r="C65" s="88"/>
      <c r="D65" s="89"/>
      <c r="E65" s="7"/>
      <c r="F65" s="6"/>
      <c r="H65" s="7"/>
    </row>
    <row r="66" spans="1:8" ht="15" customHeight="1">
      <c r="A66" s="87"/>
      <c r="B66" s="87"/>
      <c r="C66" s="88"/>
      <c r="D66" s="89"/>
      <c r="E66" s="7"/>
      <c r="F66" s="6"/>
      <c r="H66" s="7"/>
    </row>
    <row r="67" spans="1:8" ht="55.5" customHeight="1">
      <c r="A67" s="87"/>
      <c r="B67" s="87"/>
      <c r="C67" s="88"/>
      <c r="D67" s="89"/>
      <c r="E67" s="7"/>
      <c r="F67" s="6"/>
      <c r="H67" s="7"/>
    </row>
    <row r="68" spans="1:8" ht="15" customHeight="1">
      <c r="A68" s="87"/>
      <c r="B68" s="87"/>
      <c r="C68" s="88"/>
      <c r="D68" s="89"/>
      <c r="E68" s="7"/>
      <c r="F68" s="6"/>
      <c r="H68" s="7"/>
    </row>
    <row r="69" spans="1:7" ht="15.75">
      <c r="A69" s="64" t="s">
        <v>91</v>
      </c>
      <c r="B69" s="130" t="s">
        <v>92</v>
      </c>
      <c r="C69" s="130"/>
      <c r="D69" s="130"/>
      <c r="E69" s="130"/>
      <c r="F69" s="130"/>
      <c r="G69" s="130"/>
    </row>
    <row r="70" spans="1:7" ht="12.75">
      <c r="A70" s="1"/>
      <c r="B70" s="5"/>
      <c r="C70" s="65"/>
      <c r="D70" s="65"/>
      <c r="E70" s="5"/>
      <c r="F70" s="66"/>
      <c r="G70" s="66"/>
    </row>
    <row r="71" spans="1:7" ht="12.75">
      <c r="A71" s="1"/>
      <c r="B71" s="5"/>
      <c r="C71" s="65"/>
      <c r="D71" s="65"/>
      <c r="E71" s="5" t="s">
        <v>1</v>
      </c>
      <c r="F71" s="66"/>
      <c r="G71" s="66"/>
    </row>
    <row r="72" spans="1:7" ht="12" customHeight="1">
      <c r="A72" s="131" t="s">
        <v>2</v>
      </c>
      <c r="B72" s="134" t="s">
        <v>93</v>
      </c>
      <c r="C72" s="137" t="s">
        <v>123</v>
      </c>
      <c r="D72" s="137" t="s">
        <v>133</v>
      </c>
      <c r="E72" s="144" t="s">
        <v>94</v>
      </c>
      <c r="F72" s="66"/>
      <c r="G72" s="66"/>
    </row>
    <row r="73" spans="1:7" ht="12.75">
      <c r="A73" s="132"/>
      <c r="B73" s="135"/>
      <c r="C73" s="138"/>
      <c r="D73" s="138"/>
      <c r="E73" s="144"/>
      <c r="F73" s="66"/>
      <c r="G73" s="66"/>
    </row>
    <row r="74" spans="1:5" ht="12.75">
      <c r="A74" s="133"/>
      <c r="B74" s="136"/>
      <c r="C74" s="139"/>
      <c r="D74" s="139"/>
      <c r="E74" s="144"/>
    </row>
    <row r="75" spans="1:5" ht="12.75">
      <c r="A75" s="13"/>
      <c r="B75" s="13" t="s">
        <v>95</v>
      </c>
      <c r="C75" s="67"/>
      <c r="D75" s="67"/>
      <c r="E75" s="18"/>
    </row>
    <row r="76" spans="1:11" ht="12.75">
      <c r="A76" s="57" t="s">
        <v>5</v>
      </c>
      <c r="B76" s="68" t="s">
        <v>96</v>
      </c>
      <c r="C76" s="69">
        <v>64341</v>
      </c>
      <c r="D76" s="69">
        <v>49904</v>
      </c>
      <c r="E76" s="70">
        <f aca="true" t="shared" si="4" ref="E76:E86">D76/C76*100</f>
        <v>77.56174134688612</v>
      </c>
      <c r="H76">
        <v>19566.962</v>
      </c>
      <c r="I76">
        <v>13121.576</v>
      </c>
      <c r="J76" s="92">
        <v>64340.933</v>
      </c>
      <c r="K76" s="94">
        <v>49903.988</v>
      </c>
    </row>
    <row r="77" spans="1:11" ht="25.5">
      <c r="A77" s="73" t="s">
        <v>74</v>
      </c>
      <c r="B77" s="68" t="s">
        <v>97</v>
      </c>
      <c r="C77" s="69">
        <v>6453.8</v>
      </c>
      <c r="D77" s="69">
        <v>5553.8</v>
      </c>
      <c r="E77" s="70">
        <f t="shared" si="4"/>
        <v>86.05472744739532</v>
      </c>
      <c r="H77">
        <v>1734.377</v>
      </c>
      <c r="I77">
        <v>1319.943</v>
      </c>
      <c r="J77" s="92">
        <v>6453.82</v>
      </c>
      <c r="K77" s="94">
        <v>5553.832</v>
      </c>
    </row>
    <row r="78" spans="1:11" ht="12.75">
      <c r="A78" s="57" t="s">
        <v>98</v>
      </c>
      <c r="B78" s="68" t="s">
        <v>99</v>
      </c>
      <c r="C78" s="69">
        <v>31178.1</v>
      </c>
      <c r="D78" s="69">
        <v>13813.7</v>
      </c>
      <c r="E78" s="70">
        <f t="shared" si="4"/>
        <v>44.30577873571514</v>
      </c>
      <c r="H78">
        <v>1770</v>
      </c>
      <c r="I78">
        <v>1133.333</v>
      </c>
      <c r="J78" s="92">
        <v>31178.127</v>
      </c>
      <c r="K78" s="94">
        <v>13813.697</v>
      </c>
    </row>
    <row r="79" spans="1:12" ht="12.75">
      <c r="A79" s="57" t="s">
        <v>100</v>
      </c>
      <c r="B79" s="68" t="s">
        <v>101</v>
      </c>
      <c r="C79" s="69">
        <v>103560.6</v>
      </c>
      <c r="D79" s="69">
        <v>83265</v>
      </c>
      <c r="E79" s="70">
        <f t="shared" si="4"/>
        <v>80.40219929200873</v>
      </c>
      <c r="H79">
        <v>17863.903</v>
      </c>
      <c r="I79" s="74">
        <v>11181.746</v>
      </c>
      <c r="J79" s="94">
        <v>103560.561</v>
      </c>
      <c r="K79" s="94">
        <v>83264.951</v>
      </c>
      <c r="L79" s="92">
        <v>83264.951</v>
      </c>
    </row>
    <row r="80" spans="1:11" ht="12.75">
      <c r="A80" s="57" t="s">
        <v>102</v>
      </c>
      <c r="B80" s="68" t="s">
        <v>103</v>
      </c>
      <c r="C80" s="69">
        <v>1552.5</v>
      </c>
      <c r="D80" s="69">
        <v>1232.9</v>
      </c>
      <c r="E80" s="70">
        <f t="shared" si="4"/>
        <v>79.41384863123993</v>
      </c>
      <c r="H80">
        <v>1539.26</v>
      </c>
      <c r="I80">
        <v>291.68</v>
      </c>
      <c r="J80" s="94">
        <v>1552.533</v>
      </c>
      <c r="K80" s="94">
        <v>1232.848</v>
      </c>
    </row>
    <row r="81" spans="1:11" ht="12.75">
      <c r="A81" s="57" t="s">
        <v>104</v>
      </c>
      <c r="B81" s="68" t="s">
        <v>105</v>
      </c>
      <c r="C81" s="69">
        <v>641053.8</v>
      </c>
      <c r="D81" s="69">
        <v>583439</v>
      </c>
      <c r="E81" s="70">
        <f t="shared" si="4"/>
        <v>91.01248600351484</v>
      </c>
      <c r="H81">
        <v>141768.779</v>
      </c>
      <c r="I81">
        <v>100146.405</v>
      </c>
      <c r="J81" s="94">
        <v>641053.795</v>
      </c>
      <c r="K81" s="94">
        <v>583438.986</v>
      </c>
    </row>
    <row r="82" spans="1:11" ht="12.75">
      <c r="A82" s="73" t="s">
        <v>106</v>
      </c>
      <c r="B82" s="68" t="s">
        <v>107</v>
      </c>
      <c r="C82" s="69">
        <v>44224.8</v>
      </c>
      <c r="D82" s="69">
        <v>39061.8</v>
      </c>
      <c r="E82" s="70">
        <f t="shared" si="4"/>
        <v>88.32555489227764</v>
      </c>
      <c r="H82">
        <v>10557.75</v>
      </c>
      <c r="I82">
        <v>8165.82</v>
      </c>
      <c r="J82" s="94">
        <v>44224.77</v>
      </c>
      <c r="K82" s="94">
        <v>39061.824</v>
      </c>
    </row>
    <row r="83" spans="1:11" ht="12.75">
      <c r="A83" s="57" t="s">
        <v>108</v>
      </c>
      <c r="B83" s="68" t="s">
        <v>109</v>
      </c>
      <c r="C83" s="69">
        <v>35350.9</v>
      </c>
      <c r="D83" s="69">
        <v>25191.6</v>
      </c>
      <c r="E83" s="70">
        <f t="shared" si="4"/>
        <v>71.26155203969347</v>
      </c>
      <c r="H83">
        <v>38923.964</v>
      </c>
      <c r="I83">
        <v>31731.134</v>
      </c>
      <c r="J83" s="94">
        <v>35350.932</v>
      </c>
      <c r="K83" s="94">
        <v>25191.623</v>
      </c>
    </row>
    <row r="84" spans="1:11" ht="12.75">
      <c r="A84" s="57" t="s">
        <v>110</v>
      </c>
      <c r="B84" s="68" t="s">
        <v>111</v>
      </c>
      <c r="C84" s="69">
        <v>5272.8</v>
      </c>
      <c r="D84" s="69">
        <v>5000</v>
      </c>
      <c r="E84" s="70">
        <f t="shared" si="4"/>
        <v>94.82627825823093</v>
      </c>
      <c r="H84">
        <v>9514.752</v>
      </c>
      <c r="I84">
        <v>6690.181</v>
      </c>
      <c r="J84" s="94">
        <v>5272.828</v>
      </c>
      <c r="K84" s="94">
        <v>5000.023</v>
      </c>
    </row>
    <row r="85" spans="1:11" ht="12.75">
      <c r="A85" s="57" t="s">
        <v>112</v>
      </c>
      <c r="B85" s="68" t="s">
        <v>113</v>
      </c>
      <c r="C85" s="69">
        <v>5668.1</v>
      </c>
      <c r="D85" s="69">
        <v>5244.8</v>
      </c>
      <c r="E85" s="70">
        <f t="shared" si="4"/>
        <v>92.53188899278418</v>
      </c>
      <c r="H85">
        <v>630</v>
      </c>
      <c r="I85">
        <v>531.128</v>
      </c>
      <c r="J85" s="94">
        <v>5668.122</v>
      </c>
      <c r="K85" s="94">
        <v>5244.792</v>
      </c>
    </row>
    <row r="86" spans="1:11" ht="25.5">
      <c r="A86" s="73" t="s">
        <v>114</v>
      </c>
      <c r="B86" s="68" t="s">
        <v>115</v>
      </c>
      <c r="C86" s="69">
        <v>8632</v>
      </c>
      <c r="D86" s="69">
        <v>8631.3</v>
      </c>
      <c r="E86" s="70">
        <f t="shared" si="4"/>
        <v>99.991890639481</v>
      </c>
      <c r="H86">
        <v>1000</v>
      </c>
      <c r="I86">
        <v>1000</v>
      </c>
      <c r="J86" s="94">
        <v>8632</v>
      </c>
      <c r="K86" s="94">
        <v>8631.288</v>
      </c>
    </row>
    <row r="87" spans="1:9" ht="12.75">
      <c r="A87" s="29"/>
      <c r="B87" s="29"/>
      <c r="C87" s="75"/>
      <c r="D87" s="75"/>
      <c r="E87" s="76"/>
      <c r="H87">
        <v>600</v>
      </c>
      <c r="I87">
        <v>0</v>
      </c>
    </row>
    <row r="88" spans="1:5" ht="15">
      <c r="A88" s="29"/>
      <c r="B88" s="77" t="s">
        <v>116</v>
      </c>
      <c r="C88" s="78">
        <f>SUM(C76:C87)</f>
        <v>947288.4000000001</v>
      </c>
      <c r="D88" s="78">
        <f>SUM(D76:D87)</f>
        <v>820337.9000000001</v>
      </c>
      <c r="E88" s="79">
        <f>D88/C88*100</f>
        <v>86.59853746757588</v>
      </c>
    </row>
    <row r="89" spans="3:4" ht="12.75">
      <c r="C89" s="83">
        <v>947288.421</v>
      </c>
      <c r="D89" s="83">
        <v>820337.851</v>
      </c>
    </row>
    <row r="90" spans="3:4" ht="12.75">
      <c r="C90" s="84"/>
      <c r="D90" s="85"/>
    </row>
    <row r="91" ht="12.75">
      <c r="B91" s="80" t="s">
        <v>129</v>
      </c>
    </row>
    <row r="92" spans="2:5" ht="12.75">
      <c r="B92" s="80" t="s">
        <v>130</v>
      </c>
      <c r="C92" s="81"/>
      <c r="D92" s="81"/>
      <c r="E92" s="80"/>
    </row>
    <row r="93" spans="2:5" ht="12.75">
      <c r="B93" s="80"/>
      <c r="C93" s="81"/>
      <c r="D93" s="81"/>
      <c r="E93" s="80"/>
    </row>
    <row r="94" spans="2:5" ht="12.75">
      <c r="B94" s="80"/>
      <c r="C94" s="81"/>
      <c r="D94" s="81"/>
      <c r="E94" s="80"/>
    </row>
  </sheetData>
  <sheetProtection/>
  <mergeCells count="14">
    <mergeCell ref="B69:G69"/>
    <mergeCell ref="A72:A74"/>
    <mergeCell ref="B72:B74"/>
    <mergeCell ref="C72:C74"/>
    <mergeCell ref="D72:D74"/>
    <mergeCell ref="E72:E74"/>
    <mergeCell ref="B3:E4"/>
    <mergeCell ref="A9:E9"/>
    <mergeCell ref="A12:A14"/>
    <mergeCell ref="B12:B14"/>
    <mergeCell ref="D12:D14"/>
    <mergeCell ref="E12:E14"/>
    <mergeCell ref="C12:C14"/>
    <mergeCell ref="B6:E7"/>
  </mergeCells>
  <printOptions/>
  <pageMargins left="0.9" right="0.23622047244094502" top="0.65" bottom="0.748031496062992" header="0.31496062992126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PageLayoutView="0" workbookViewId="0" topLeftCell="A1">
      <selection activeCell="K75" sqref="K75:L94"/>
    </sheetView>
  </sheetViews>
  <sheetFormatPr defaultColWidth="9.00390625" defaultRowHeight="12.75"/>
  <cols>
    <col min="1" max="1" width="6.375" style="0" customWidth="1"/>
    <col min="2" max="2" width="47.25390625" style="0" customWidth="1"/>
    <col min="3" max="4" width="15.125" style="11" customWidth="1"/>
    <col min="5" max="5" width="11.25390625" style="0" customWidth="1"/>
    <col min="6" max="6" width="10.625" style="0" hidden="1" customWidth="1"/>
    <col min="7" max="7" width="7.25390625" style="0" hidden="1" customWidth="1"/>
    <col min="8" max="8" width="12.00390625" style="0" hidden="1" customWidth="1"/>
    <col min="9" max="9" width="14.25390625" style="0" hidden="1" customWidth="1"/>
    <col min="11" max="11" width="12.625" style="0" customWidth="1"/>
  </cols>
  <sheetData>
    <row r="2" spans="1:8" ht="12.75">
      <c r="A2" s="1"/>
      <c r="B2" s="1"/>
      <c r="C2" s="2"/>
      <c r="D2" s="2"/>
      <c r="E2" s="3"/>
      <c r="F2" s="4"/>
      <c r="G2" s="3"/>
      <c r="H2" s="3"/>
    </row>
    <row r="3" spans="1:8" ht="19.5" customHeight="1">
      <c r="A3" s="1"/>
      <c r="B3" s="129" t="s">
        <v>137</v>
      </c>
      <c r="C3" s="129"/>
      <c r="D3" s="129"/>
      <c r="E3" s="129"/>
      <c r="F3" s="4"/>
      <c r="G3" s="3"/>
      <c r="H3" s="3"/>
    </row>
    <row r="4" spans="1:8" ht="30" customHeight="1">
      <c r="A4" s="1"/>
      <c r="B4" s="129"/>
      <c r="C4" s="129"/>
      <c r="D4" s="129"/>
      <c r="E4" s="129"/>
      <c r="F4" s="4"/>
      <c r="G4" s="3"/>
      <c r="H4" s="3"/>
    </row>
    <row r="5" spans="1:8" ht="12.75">
      <c r="A5" s="1"/>
      <c r="B5" s="1"/>
      <c r="C5" s="2"/>
      <c r="D5" s="2"/>
      <c r="E5" s="3"/>
      <c r="F5" s="4"/>
      <c r="G5" s="3"/>
      <c r="H5" s="3"/>
    </row>
    <row r="6" spans="1:8" ht="12.75">
      <c r="A6" s="1"/>
      <c r="B6" s="143" t="s">
        <v>138</v>
      </c>
      <c r="C6" s="143"/>
      <c r="D6" s="143"/>
      <c r="E6" s="143"/>
      <c r="F6" s="4"/>
      <c r="G6" s="3"/>
      <c r="H6" s="3"/>
    </row>
    <row r="7" spans="1:8" ht="69.75" customHeight="1">
      <c r="A7" s="1"/>
      <c r="B7" s="143"/>
      <c r="C7" s="143"/>
      <c r="D7" s="143"/>
      <c r="E7" s="143"/>
      <c r="F7" s="4"/>
      <c r="G7" s="3"/>
      <c r="H7" s="3"/>
    </row>
    <row r="8" spans="1:8" ht="24" customHeight="1">
      <c r="A8" s="1"/>
      <c r="B8" s="5"/>
      <c r="C8" s="5"/>
      <c r="D8" s="5"/>
      <c r="E8" s="5"/>
      <c r="F8" s="4"/>
      <c r="G8" s="3"/>
      <c r="H8" s="3"/>
    </row>
    <row r="9" spans="1:8" ht="15" customHeight="1">
      <c r="A9" s="130" t="s">
        <v>0</v>
      </c>
      <c r="B9" s="130"/>
      <c r="C9" s="130"/>
      <c r="D9" s="130"/>
      <c r="E9" s="130"/>
      <c r="F9" s="6"/>
      <c r="H9" s="7"/>
    </row>
    <row r="10" spans="1:8" ht="15" customHeight="1">
      <c r="A10" s="8"/>
      <c r="B10" s="8"/>
      <c r="C10" s="9"/>
      <c r="D10" s="9"/>
      <c r="E10" s="8"/>
      <c r="F10" s="6"/>
      <c r="H10" s="7"/>
    </row>
    <row r="11" spans="1:8" ht="15" customHeight="1" thickBot="1">
      <c r="A11" s="1"/>
      <c r="B11" s="1"/>
      <c r="C11" s="10"/>
      <c r="E11" s="12" t="s">
        <v>1</v>
      </c>
      <c r="F11" s="6"/>
      <c r="H11" s="7"/>
    </row>
    <row r="12" spans="1:12" ht="15" customHeight="1">
      <c r="A12" s="145" t="s">
        <v>2</v>
      </c>
      <c r="B12" s="147" t="s">
        <v>3</v>
      </c>
      <c r="C12" s="149" t="s">
        <v>123</v>
      </c>
      <c r="D12" s="149" t="s">
        <v>134</v>
      </c>
      <c r="E12" s="151" t="s">
        <v>4</v>
      </c>
      <c r="F12" s="6"/>
      <c r="H12" s="7"/>
      <c r="L12" s="86"/>
    </row>
    <row r="13" spans="1:8" ht="15" customHeight="1">
      <c r="A13" s="146"/>
      <c r="B13" s="148"/>
      <c r="C13" s="150"/>
      <c r="D13" s="150"/>
      <c r="E13" s="152"/>
      <c r="F13" s="6"/>
      <c r="H13" s="7"/>
    </row>
    <row r="14" spans="1:8" ht="15" customHeight="1">
      <c r="A14" s="146"/>
      <c r="B14" s="148"/>
      <c r="C14" s="150"/>
      <c r="D14" s="150"/>
      <c r="E14" s="152"/>
      <c r="F14" s="6"/>
      <c r="H14" s="7"/>
    </row>
    <row r="15" spans="1:7" ht="19.5" customHeight="1">
      <c r="A15" s="95" t="s">
        <v>5</v>
      </c>
      <c r="B15" s="14" t="s">
        <v>6</v>
      </c>
      <c r="C15" s="15">
        <f>SUM(C16,C17,C18,C22,C28,C29,C37,C42,C44,C45,C49,C43)</f>
        <v>494771.7</v>
      </c>
      <c r="D15" s="15">
        <f>SUM(D16,D17,D18,D22,D28,D29,D37,D42,D44,D45,D49,D43)</f>
        <v>363676.99999999994</v>
      </c>
      <c r="E15" s="96">
        <f aca="true" t="shared" si="0" ref="E15:E20">D15/C15*100</f>
        <v>73.50400194675643</v>
      </c>
      <c r="F15" s="97" t="e">
        <f>#REF!+F16+F18+F22+F28+F29+F37+F42+F43+F44+F45+F49</f>
        <v>#REF!</v>
      </c>
      <c r="G15" s="18" t="e">
        <f aca="true" t="shared" si="1" ref="G15:G21">D15/F15*100</f>
        <v>#REF!</v>
      </c>
    </row>
    <row r="16" spans="1:7" ht="12.75">
      <c r="A16" s="98" t="s">
        <v>7</v>
      </c>
      <c r="B16" s="13" t="s">
        <v>8</v>
      </c>
      <c r="C16" s="15">
        <v>199800</v>
      </c>
      <c r="D16" s="15">
        <v>145524.8</v>
      </c>
      <c r="E16" s="96">
        <f t="shared" si="0"/>
        <v>72.83523523523523</v>
      </c>
      <c r="F16" s="97">
        <v>81829</v>
      </c>
      <c r="G16" s="18">
        <f t="shared" si="1"/>
        <v>177.84013002725194</v>
      </c>
    </row>
    <row r="17" spans="1:7" ht="12.75">
      <c r="A17" s="98" t="s">
        <v>9</v>
      </c>
      <c r="B17" s="13" t="s">
        <v>10</v>
      </c>
      <c r="C17" s="15">
        <v>2670.8</v>
      </c>
      <c r="D17" s="15">
        <v>2299.3</v>
      </c>
      <c r="E17" s="96">
        <f t="shared" si="0"/>
        <v>86.09031001946981</v>
      </c>
      <c r="F17" s="97"/>
      <c r="G17" s="18"/>
    </row>
    <row r="18" spans="1:7" ht="12" customHeight="1">
      <c r="A18" s="98" t="s">
        <v>11</v>
      </c>
      <c r="B18" s="13" t="s">
        <v>12</v>
      </c>
      <c r="C18" s="15">
        <v>47012</v>
      </c>
      <c r="D18" s="15">
        <v>37802.5</v>
      </c>
      <c r="E18" s="96">
        <f t="shared" si="0"/>
        <v>80.41032076916532</v>
      </c>
      <c r="F18" s="97">
        <f>SUM(F19:F21)</f>
        <v>18950</v>
      </c>
      <c r="G18" s="18">
        <f t="shared" si="1"/>
        <v>199.48548812664907</v>
      </c>
    </row>
    <row r="19" spans="1:7" ht="12.75" customHeight="1" hidden="1">
      <c r="A19" s="99" t="s">
        <v>13</v>
      </c>
      <c r="B19" s="22" t="s">
        <v>14</v>
      </c>
      <c r="C19" s="24"/>
      <c r="D19" s="24"/>
      <c r="E19" s="100" t="e">
        <f t="shared" si="0"/>
        <v>#DIV/0!</v>
      </c>
      <c r="F19" s="101">
        <v>6543</v>
      </c>
      <c r="G19" s="27">
        <f t="shared" si="1"/>
        <v>0</v>
      </c>
    </row>
    <row r="20" spans="1:7" ht="12.75" customHeight="1" hidden="1">
      <c r="A20" s="99" t="s">
        <v>15</v>
      </c>
      <c r="B20" s="22" t="s">
        <v>16</v>
      </c>
      <c r="C20" s="24"/>
      <c r="D20" s="24"/>
      <c r="E20" s="100" t="e">
        <f t="shared" si="0"/>
        <v>#DIV/0!</v>
      </c>
      <c r="F20" s="101">
        <v>12552</v>
      </c>
      <c r="G20" s="27">
        <f t="shared" si="1"/>
        <v>0</v>
      </c>
    </row>
    <row r="21" spans="1:7" ht="12.75" customHeight="1" hidden="1">
      <c r="A21" s="99" t="s">
        <v>17</v>
      </c>
      <c r="B21" s="22" t="s">
        <v>18</v>
      </c>
      <c r="C21" s="24"/>
      <c r="D21" s="24"/>
      <c r="E21" s="100"/>
      <c r="F21" s="101">
        <v>-145</v>
      </c>
      <c r="G21" s="27">
        <f t="shared" si="1"/>
        <v>0</v>
      </c>
    </row>
    <row r="22" spans="1:7" ht="12.75">
      <c r="A22" s="98" t="s">
        <v>19</v>
      </c>
      <c r="B22" s="13" t="s">
        <v>20</v>
      </c>
      <c r="C22" s="15">
        <v>120400</v>
      </c>
      <c r="D22" s="15">
        <v>85762.6</v>
      </c>
      <c r="E22" s="96">
        <f>D22/C22*100</f>
        <v>71.23139534883721</v>
      </c>
      <c r="F22" s="97">
        <f>SUM(F23:F25)</f>
        <v>-2093</v>
      </c>
      <c r="G22" s="27"/>
    </row>
    <row r="23" spans="1:7" ht="12.75" customHeight="1" hidden="1">
      <c r="A23" s="102" t="s">
        <v>21</v>
      </c>
      <c r="B23" s="29" t="s">
        <v>22</v>
      </c>
      <c r="C23" s="31"/>
      <c r="D23" s="31"/>
      <c r="E23" s="100" t="e">
        <f>D23/C23*100</f>
        <v>#DIV/0!</v>
      </c>
      <c r="F23" s="103">
        <v>816</v>
      </c>
      <c r="G23" s="27">
        <f>D23/F23*100</f>
        <v>0</v>
      </c>
    </row>
    <row r="24" spans="1:7" ht="12.75" customHeight="1" hidden="1">
      <c r="A24" s="102" t="s">
        <v>23</v>
      </c>
      <c r="B24" s="29" t="s">
        <v>24</v>
      </c>
      <c r="C24" s="31"/>
      <c r="D24" s="31"/>
      <c r="E24" s="100"/>
      <c r="F24" s="103">
        <v>2737</v>
      </c>
      <c r="G24" s="27">
        <f>D24/F24*100</f>
        <v>0</v>
      </c>
    </row>
    <row r="25" spans="1:7" ht="12" customHeight="1" hidden="1">
      <c r="A25" s="102" t="s">
        <v>25</v>
      </c>
      <c r="B25" s="29" t="s">
        <v>26</v>
      </c>
      <c r="C25" s="31"/>
      <c r="D25" s="31"/>
      <c r="E25" s="100" t="e">
        <f>D25/C25*100</f>
        <v>#DIV/0!</v>
      </c>
      <c r="F25" s="104">
        <f>F26+F27</f>
        <v>-5646</v>
      </c>
      <c r="G25" s="27"/>
    </row>
    <row r="26" spans="1:7" ht="0" customHeight="1" hidden="1">
      <c r="A26" s="102"/>
      <c r="B26" s="29" t="s">
        <v>27</v>
      </c>
      <c r="C26" s="31"/>
      <c r="D26" s="31"/>
      <c r="E26" s="100"/>
      <c r="F26" s="104">
        <v>25975</v>
      </c>
      <c r="G26" s="27">
        <f>D26/F26*100</f>
        <v>0</v>
      </c>
    </row>
    <row r="27" spans="1:7" ht="12.75" customHeight="1" hidden="1">
      <c r="A27" s="102"/>
      <c r="B27" s="29" t="s">
        <v>28</v>
      </c>
      <c r="C27" s="31"/>
      <c r="D27" s="31"/>
      <c r="E27" s="100"/>
      <c r="F27" s="104">
        <v>-31621</v>
      </c>
      <c r="G27" s="27">
        <f>D27/F27*100</f>
        <v>0</v>
      </c>
    </row>
    <row r="28" spans="1:7" ht="12.75">
      <c r="A28" s="98" t="s">
        <v>29</v>
      </c>
      <c r="B28" s="13" t="s">
        <v>30</v>
      </c>
      <c r="C28" s="15">
        <v>15837</v>
      </c>
      <c r="D28" s="15">
        <v>12500.3</v>
      </c>
      <c r="E28" s="96">
        <f>D28/C28*100</f>
        <v>78.93098440361179</v>
      </c>
      <c r="F28" s="97">
        <v>2976</v>
      </c>
      <c r="G28" s="18">
        <f>D28/F28*100</f>
        <v>420.03696236559136</v>
      </c>
    </row>
    <row r="29" spans="1:7" ht="26.25" customHeight="1">
      <c r="A29" s="105" t="s">
        <v>31</v>
      </c>
      <c r="B29" s="35" t="s">
        <v>32</v>
      </c>
      <c r="C29" s="106">
        <v>0.2</v>
      </c>
      <c r="D29" s="106">
        <v>0.1</v>
      </c>
      <c r="E29" s="96">
        <f aca="true" t="shared" si="2" ref="E29:E36">D29/C29*100</f>
        <v>50</v>
      </c>
      <c r="F29" s="107">
        <f>SUM(F30:F36)</f>
        <v>68</v>
      </c>
      <c r="G29" s="18">
        <f>D29/F29*100</f>
        <v>0.14705882352941177</v>
      </c>
    </row>
    <row r="30" spans="1:7" ht="12.75" customHeight="1" hidden="1">
      <c r="A30" s="102" t="s">
        <v>33</v>
      </c>
      <c r="B30" s="29" t="s">
        <v>34</v>
      </c>
      <c r="C30" s="31"/>
      <c r="D30" s="31"/>
      <c r="E30" s="96" t="e">
        <f t="shared" si="2"/>
        <v>#DIV/0!</v>
      </c>
      <c r="F30" s="103"/>
      <c r="G30" s="18"/>
    </row>
    <row r="31" spans="1:7" ht="12.75" customHeight="1" hidden="1">
      <c r="A31" s="99" t="s">
        <v>35</v>
      </c>
      <c r="B31" s="29" t="s">
        <v>36</v>
      </c>
      <c r="C31" s="31"/>
      <c r="D31" s="31"/>
      <c r="E31" s="96" t="e">
        <f t="shared" si="2"/>
        <v>#DIV/0!</v>
      </c>
      <c r="F31" s="103"/>
      <c r="G31" s="18"/>
    </row>
    <row r="32" spans="1:7" ht="12.75" customHeight="1" hidden="1">
      <c r="A32" s="99" t="s">
        <v>37</v>
      </c>
      <c r="B32" s="29" t="s">
        <v>38</v>
      </c>
      <c r="C32" s="31"/>
      <c r="D32" s="31"/>
      <c r="E32" s="96" t="e">
        <f t="shared" si="2"/>
        <v>#DIV/0!</v>
      </c>
      <c r="F32" s="103">
        <v>63</v>
      </c>
      <c r="G32" s="39">
        <f>D32/F32*100</f>
        <v>0</v>
      </c>
    </row>
    <row r="33" spans="1:7" ht="12" customHeight="1" hidden="1">
      <c r="A33" s="99" t="s">
        <v>39</v>
      </c>
      <c r="B33" s="22" t="s">
        <v>40</v>
      </c>
      <c r="C33" s="24"/>
      <c r="D33" s="24"/>
      <c r="E33" s="96" t="e">
        <f t="shared" si="2"/>
        <v>#DIV/0!</v>
      </c>
      <c r="F33" s="101">
        <v>4</v>
      </c>
      <c r="G33" s="39">
        <f>D33/F33*100</f>
        <v>0</v>
      </c>
    </row>
    <row r="34" spans="1:7" ht="12.75" customHeight="1" hidden="1">
      <c r="A34" s="102" t="s">
        <v>41</v>
      </c>
      <c r="B34" s="29" t="s">
        <v>42</v>
      </c>
      <c r="C34" s="31"/>
      <c r="D34" s="31"/>
      <c r="E34" s="96" t="e">
        <f t="shared" si="2"/>
        <v>#DIV/0!</v>
      </c>
      <c r="F34" s="103"/>
      <c r="G34" s="39"/>
    </row>
    <row r="35" spans="1:7" ht="22.5" customHeight="1" hidden="1">
      <c r="A35" s="108" t="s">
        <v>43</v>
      </c>
      <c r="B35" s="41" t="s">
        <v>44</v>
      </c>
      <c r="C35" s="31"/>
      <c r="D35" s="31"/>
      <c r="E35" s="96" t="e">
        <f t="shared" si="2"/>
        <v>#DIV/0!</v>
      </c>
      <c r="F35" s="103"/>
      <c r="G35" s="39"/>
    </row>
    <row r="36" spans="1:7" ht="12.75" hidden="1">
      <c r="A36" s="102" t="s">
        <v>45</v>
      </c>
      <c r="B36" s="29" t="s">
        <v>46</v>
      </c>
      <c r="C36" s="31"/>
      <c r="D36" s="31"/>
      <c r="E36" s="96" t="e">
        <f t="shared" si="2"/>
        <v>#DIV/0!</v>
      </c>
      <c r="F36" s="103">
        <v>1</v>
      </c>
      <c r="G36" s="39">
        <f>D36/F36*100</f>
        <v>0</v>
      </c>
    </row>
    <row r="37" spans="1:7" ht="26.25" customHeight="1">
      <c r="A37" s="98" t="s">
        <v>47</v>
      </c>
      <c r="B37" s="35" t="s">
        <v>48</v>
      </c>
      <c r="C37" s="15">
        <v>77684</v>
      </c>
      <c r="D37" s="15">
        <v>60037</v>
      </c>
      <c r="E37" s="96">
        <f>D37/C37*100</f>
        <v>77.28361052468978</v>
      </c>
      <c r="F37" s="97">
        <f>SUM(F39:F41)</f>
        <v>20866</v>
      </c>
      <c r="G37" s="18">
        <f>D37/F37*100</f>
        <v>287.72644493434296</v>
      </c>
    </row>
    <row r="38" spans="1:7" ht="15.75" customHeight="1" hidden="1">
      <c r="A38" s="102" t="s">
        <v>49</v>
      </c>
      <c r="B38" s="42" t="s">
        <v>50</v>
      </c>
      <c r="C38" s="24"/>
      <c r="D38" s="24"/>
      <c r="E38" s="100"/>
      <c r="F38" s="97"/>
      <c r="G38" s="18"/>
    </row>
    <row r="39" spans="1:7" ht="12.75" hidden="1">
      <c r="A39" s="102" t="s">
        <v>51</v>
      </c>
      <c r="B39" s="29" t="s">
        <v>52</v>
      </c>
      <c r="C39" s="31"/>
      <c r="D39" s="31"/>
      <c r="E39" s="100" t="e">
        <f aca="true" t="shared" si="3" ref="E39:E48">D39/C39*100</f>
        <v>#DIV/0!</v>
      </c>
      <c r="F39" s="103">
        <v>13347</v>
      </c>
      <c r="G39" s="27">
        <f aca="true" t="shared" si="4" ref="G39:G51">D39/F39*100</f>
        <v>0</v>
      </c>
    </row>
    <row r="40" spans="1:7" ht="12.75" hidden="1">
      <c r="A40" s="102" t="s">
        <v>53</v>
      </c>
      <c r="B40" s="29" t="s">
        <v>54</v>
      </c>
      <c r="C40" s="109"/>
      <c r="D40" s="31"/>
      <c r="E40" s="100" t="e">
        <f t="shared" si="3"/>
        <v>#DIV/0!</v>
      </c>
      <c r="F40" s="103">
        <v>7325</v>
      </c>
      <c r="G40" s="27">
        <f t="shared" si="4"/>
        <v>0</v>
      </c>
    </row>
    <row r="41" spans="1:7" ht="24" customHeight="1" hidden="1">
      <c r="A41" s="108" t="s">
        <v>55</v>
      </c>
      <c r="B41" s="41" t="s">
        <v>56</v>
      </c>
      <c r="C41" s="31"/>
      <c r="D41" s="31"/>
      <c r="E41" s="100" t="e">
        <f t="shared" si="3"/>
        <v>#DIV/0!</v>
      </c>
      <c r="F41" s="103">
        <v>194</v>
      </c>
      <c r="G41" s="27">
        <f t="shared" si="4"/>
        <v>0</v>
      </c>
    </row>
    <row r="42" spans="1:7" ht="12.75">
      <c r="A42" s="98" t="s">
        <v>57</v>
      </c>
      <c r="B42" s="13" t="s">
        <v>58</v>
      </c>
      <c r="C42" s="15">
        <v>7090</v>
      </c>
      <c r="D42" s="15">
        <v>5474</v>
      </c>
      <c r="E42" s="96">
        <f t="shared" si="3"/>
        <v>77.20733427362482</v>
      </c>
      <c r="F42" s="97">
        <v>1496</v>
      </c>
      <c r="G42" s="18">
        <f t="shared" si="4"/>
        <v>365.90909090909093</v>
      </c>
    </row>
    <row r="43" spans="1:7" ht="38.25" customHeight="1">
      <c r="A43" s="98" t="s">
        <v>59</v>
      </c>
      <c r="B43" s="35" t="s">
        <v>60</v>
      </c>
      <c r="C43" s="110">
        <v>2286.7</v>
      </c>
      <c r="D43" s="15">
        <v>1219.2</v>
      </c>
      <c r="E43" s="96">
        <f t="shared" si="3"/>
        <v>53.31700704071369</v>
      </c>
      <c r="F43" s="97">
        <v>956</v>
      </c>
      <c r="G43" s="18">
        <f t="shared" si="4"/>
        <v>127.53138075313808</v>
      </c>
    </row>
    <row r="44" spans="1:7" ht="27" customHeight="1">
      <c r="A44" s="98" t="s">
        <v>61</v>
      </c>
      <c r="B44" s="35" t="s">
        <v>62</v>
      </c>
      <c r="C44" s="15">
        <v>18131</v>
      </c>
      <c r="D44" s="15">
        <v>9982.7</v>
      </c>
      <c r="E44" s="96">
        <f t="shared" si="3"/>
        <v>55.05873917599692</v>
      </c>
      <c r="F44" s="97">
        <v>6710</v>
      </c>
      <c r="G44" s="18">
        <f t="shared" si="4"/>
        <v>148.77347242921016</v>
      </c>
    </row>
    <row r="45" spans="1:7" ht="12.75">
      <c r="A45" s="98" t="s">
        <v>63</v>
      </c>
      <c r="B45" s="35" t="s">
        <v>64</v>
      </c>
      <c r="C45" s="15">
        <v>3860</v>
      </c>
      <c r="D45" s="15">
        <v>3148.1</v>
      </c>
      <c r="E45" s="96">
        <f t="shared" si="3"/>
        <v>81.55699481865285</v>
      </c>
      <c r="F45" s="97">
        <v>4031</v>
      </c>
      <c r="G45" s="18">
        <f t="shared" si="4"/>
        <v>78.09724634085835</v>
      </c>
    </row>
    <row r="46" spans="1:7" ht="2.25" customHeight="1" hidden="1">
      <c r="A46" s="108" t="s">
        <v>65</v>
      </c>
      <c r="B46" s="41" t="s">
        <v>66</v>
      </c>
      <c r="C46" s="31"/>
      <c r="D46" s="31"/>
      <c r="E46" s="96" t="e">
        <f t="shared" si="3"/>
        <v>#DIV/0!</v>
      </c>
      <c r="F46" s="103">
        <v>13</v>
      </c>
      <c r="G46" s="39">
        <f t="shared" si="4"/>
        <v>0</v>
      </c>
    </row>
    <row r="47" spans="1:7" ht="51.75" customHeight="1" hidden="1">
      <c r="A47" s="108" t="s">
        <v>67</v>
      </c>
      <c r="B47" s="41" t="s">
        <v>68</v>
      </c>
      <c r="C47" s="31"/>
      <c r="D47" s="31"/>
      <c r="E47" s="96" t="e">
        <f t="shared" si="3"/>
        <v>#DIV/0!</v>
      </c>
      <c r="F47" s="103">
        <v>18</v>
      </c>
      <c r="G47" s="27">
        <f t="shared" si="4"/>
        <v>0</v>
      </c>
    </row>
    <row r="48" spans="1:7" ht="12.75" hidden="1">
      <c r="A48" s="102" t="s">
        <v>69</v>
      </c>
      <c r="B48" s="29" t="s">
        <v>70</v>
      </c>
      <c r="C48" s="31"/>
      <c r="D48" s="31"/>
      <c r="E48" s="96" t="e">
        <f t="shared" si="3"/>
        <v>#DIV/0!</v>
      </c>
      <c r="F48" s="103">
        <v>480</v>
      </c>
      <c r="G48" s="27">
        <f t="shared" si="4"/>
        <v>0</v>
      </c>
    </row>
    <row r="49" spans="1:7" ht="12.75">
      <c r="A49" s="98" t="s">
        <v>71</v>
      </c>
      <c r="B49" s="13" t="s">
        <v>72</v>
      </c>
      <c r="C49" s="106" t="s">
        <v>73</v>
      </c>
      <c r="D49" s="15">
        <v>-73.6</v>
      </c>
      <c r="E49" s="96" t="s">
        <v>73</v>
      </c>
      <c r="F49" s="97">
        <v>262</v>
      </c>
      <c r="G49" s="45">
        <f t="shared" si="4"/>
        <v>-28.09160305343511</v>
      </c>
    </row>
    <row r="50" spans="1:7" ht="0.75" customHeight="1" hidden="1">
      <c r="A50" s="102"/>
      <c r="B50" s="29"/>
      <c r="C50" s="32"/>
      <c r="D50" s="31"/>
      <c r="E50" s="96" t="e">
        <f>D50/C50*100</f>
        <v>#DIV/0!</v>
      </c>
      <c r="F50" s="103"/>
      <c r="G50" s="27" t="e">
        <f t="shared" si="4"/>
        <v>#DIV/0!</v>
      </c>
    </row>
    <row r="51" spans="1:12" ht="12.75" hidden="1">
      <c r="A51" s="98"/>
      <c r="B51" s="47"/>
      <c r="C51" s="15">
        <f>SUM(C15,C49)</f>
        <v>494771.7</v>
      </c>
      <c r="D51" s="15">
        <f>D15</f>
        <v>363676.99999999994</v>
      </c>
      <c r="E51" s="96">
        <f>D51/C51*100</f>
        <v>73.50400194675643</v>
      </c>
      <c r="F51" s="97" t="e">
        <f>SUM(F15,#REF!,#REF!)</f>
        <v>#REF!</v>
      </c>
      <c r="G51" s="18" t="e">
        <f t="shared" si="4"/>
        <v>#REF!</v>
      </c>
      <c r="L51" t="s">
        <v>128</v>
      </c>
    </row>
    <row r="52" spans="1:7" ht="20.25" customHeight="1">
      <c r="A52" s="111" t="s">
        <v>74</v>
      </c>
      <c r="B52" s="13" t="s">
        <v>75</v>
      </c>
      <c r="C52" s="50">
        <f>C53+C54</f>
        <v>736923.3</v>
      </c>
      <c r="D52" s="50">
        <f>D53+D55+D54</f>
        <v>629694.6</v>
      </c>
      <c r="E52" s="96">
        <f>D52/C52*100</f>
        <v>85.44913697259945</v>
      </c>
      <c r="F52" s="51"/>
      <c r="G52" s="27"/>
    </row>
    <row r="53" spans="1:7" ht="12.75">
      <c r="A53" s="111" t="s">
        <v>76</v>
      </c>
      <c r="B53" s="13" t="s">
        <v>77</v>
      </c>
      <c r="C53" s="50">
        <v>736753.3</v>
      </c>
      <c r="D53" s="50">
        <v>630680</v>
      </c>
      <c r="E53" s="96">
        <f>D53/C53*100</f>
        <v>85.60260266224799</v>
      </c>
      <c r="F53" s="51"/>
      <c r="G53" s="27"/>
    </row>
    <row r="54" spans="1:7" ht="25.5">
      <c r="A54" s="105" t="s">
        <v>78</v>
      </c>
      <c r="B54" s="35" t="s">
        <v>79</v>
      </c>
      <c r="C54" s="50">
        <v>170</v>
      </c>
      <c r="D54" s="112">
        <v>143.4</v>
      </c>
      <c r="E54" s="96">
        <f>D54/C54*100</f>
        <v>84.35294117647058</v>
      </c>
      <c r="F54" s="51"/>
      <c r="G54" s="27"/>
    </row>
    <row r="55" spans="1:7" ht="25.5">
      <c r="A55" s="105" t="s">
        <v>80</v>
      </c>
      <c r="B55" s="35" t="s">
        <v>81</v>
      </c>
      <c r="C55" s="110">
        <v>0</v>
      </c>
      <c r="D55" s="110">
        <v>-1128.8</v>
      </c>
      <c r="E55" s="96" t="s">
        <v>73</v>
      </c>
      <c r="F55" s="97">
        <f>SUM(F56:F59)</f>
        <v>335675</v>
      </c>
      <c r="G55" s="53">
        <f>D55/F55*100</f>
        <v>-0.336277649512177</v>
      </c>
    </row>
    <row r="56" spans="1:7" ht="12.75" hidden="1">
      <c r="A56" s="113" t="s">
        <v>82</v>
      </c>
      <c r="B56" s="54" t="s">
        <v>83</v>
      </c>
      <c r="C56" s="15"/>
      <c r="D56" s="15"/>
      <c r="E56" s="96"/>
      <c r="F56" s="104">
        <v>13000</v>
      </c>
      <c r="G56" s="53"/>
    </row>
    <row r="57" spans="1:7" ht="12.75" hidden="1">
      <c r="A57" s="113" t="s">
        <v>84</v>
      </c>
      <c r="B57" s="29" t="s">
        <v>85</v>
      </c>
      <c r="C57" s="24">
        <f>35327.2-19621.7</f>
        <v>15705.499999999996</v>
      </c>
      <c r="D57" s="24">
        <f>24326.1-10658</f>
        <v>13668.099999999999</v>
      </c>
      <c r="E57" s="114">
        <f>D57/C57*100</f>
        <v>87.02747445162524</v>
      </c>
      <c r="F57" s="101">
        <v>219195</v>
      </c>
      <c r="G57" s="56">
        <f>D57/F57*100</f>
        <v>6.2355893154497135</v>
      </c>
    </row>
    <row r="58" spans="1:7" ht="12.75" hidden="1">
      <c r="A58" s="113" t="s">
        <v>86</v>
      </c>
      <c r="B58" s="29" t="s">
        <v>87</v>
      </c>
      <c r="C58" s="24">
        <f>121048.6-45474.9</f>
        <v>75573.70000000001</v>
      </c>
      <c r="D58" s="24">
        <f>102199.2-38873</f>
        <v>63326.2</v>
      </c>
      <c r="E58" s="114">
        <f>D58/C58*100</f>
        <v>83.7939653609655</v>
      </c>
      <c r="F58" s="101">
        <v>103154</v>
      </c>
      <c r="G58" s="56">
        <f>D58/F58*100</f>
        <v>61.389960641371154</v>
      </c>
    </row>
    <row r="59" spans="1:7" ht="12.75" hidden="1">
      <c r="A59" s="113" t="s">
        <v>88</v>
      </c>
      <c r="B59" s="29" t="s">
        <v>89</v>
      </c>
      <c r="C59" s="24">
        <f>904-437+1400</f>
        <v>1867</v>
      </c>
      <c r="D59" s="24">
        <f>2398-0</f>
        <v>2398</v>
      </c>
      <c r="E59" s="114">
        <f>D59/C59*100</f>
        <v>128.44134975897163</v>
      </c>
      <c r="F59" s="101">
        <v>326</v>
      </c>
      <c r="G59" s="56">
        <f>D59/F59*100</f>
        <v>735.5828220858896</v>
      </c>
    </row>
    <row r="60" spans="1:7" ht="19.5" customHeight="1" thickBot="1">
      <c r="A60" s="115"/>
      <c r="B60" s="116" t="s">
        <v>90</v>
      </c>
      <c r="C60" s="117">
        <f>C51+C52</f>
        <v>1231695</v>
      </c>
      <c r="D60" s="117">
        <f>D51+D52</f>
        <v>993371.5999999999</v>
      </c>
      <c r="E60" s="118">
        <f>D60/C60*100</f>
        <v>80.65077799292844</v>
      </c>
      <c r="F60" s="119" t="e">
        <f>F51+F55</f>
        <v>#REF!</v>
      </c>
      <c r="G60" s="53" t="e">
        <f>D60/F60*100</f>
        <v>#REF!</v>
      </c>
    </row>
    <row r="61" spans="1:9" ht="15" customHeight="1">
      <c r="A61" s="87"/>
      <c r="B61" s="87"/>
      <c r="C61" s="88"/>
      <c r="D61" s="89"/>
      <c r="E61" s="7"/>
      <c r="F61" s="6"/>
      <c r="H61" s="7"/>
      <c r="I61" t="s">
        <v>128</v>
      </c>
    </row>
    <row r="62" spans="1:8" ht="15" customHeight="1">
      <c r="A62" s="87"/>
      <c r="B62" s="87"/>
      <c r="C62" s="88"/>
      <c r="D62" s="89"/>
      <c r="E62" s="7"/>
      <c r="F62" s="6"/>
      <c r="H62" s="7"/>
    </row>
    <row r="63" spans="1:8" ht="15" customHeight="1">
      <c r="A63" s="87"/>
      <c r="B63" s="87"/>
      <c r="C63" s="88"/>
      <c r="D63" s="89"/>
      <c r="E63" s="7"/>
      <c r="F63" s="6"/>
      <c r="H63" s="7"/>
    </row>
    <row r="64" spans="1:8" ht="15" customHeight="1">
      <c r="A64" s="87"/>
      <c r="B64" s="87"/>
      <c r="C64" s="88"/>
      <c r="D64" s="89"/>
      <c r="E64" s="7"/>
      <c r="F64" s="6"/>
      <c r="H64" s="7"/>
    </row>
    <row r="65" spans="1:8" ht="15" customHeight="1">
      <c r="A65" s="87"/>
      <c r="B65" s="87"/>
      <c r="C65" s="88"/>
      <c r="D65" s="89"/>
      <c r="E65" s="7"/>
      <c r="F65" s="6"/>
      <c r="H65" s="7"/>
    </row>
    <row r="66" spans="1:8" ht="15" customHeight="1">
      <c r="A66" s="87"/>
      <c r="B66" s="87"/>
      <c r="C66" s="88"/>
      <c r="D66" s="89"/>
      <c r="E66" s="7"/>
      <c r="F66" s="6"/>
      <c r="H66" s="7"/>
    </row>
    <row r="67" spans="1:8" ht="15" customHeight="1">
      <c r="A67" s="87"/>
      <c r="B67" s="87"/>
      <c r="C67" s="88"/>
      <c r="D67" s="89"/>
      <c r="E67" s="7"/>
      <c r="F67" s="6"/>
      <c r="H67" s="7"/>
    </row>
    <row r="68" spans="1:8" ht="15" customHeight="1">
      <c r="A68" s="87"/>
      <c r="B68" s="87"/>
      <c r="C68" s="88"/>
      <c r="D68" s="89"/>
      <c r="E68" s="7"/>
      <c r="F68" s="6"/>
      <c r="H68" s="7"/>
    </row>
    <row r="69" spans="1:8" ht="15" customHeight="1">
      <c r="A69" s="87"/>
      <c r="B69" s="87"/>
      <c r="C69" s="88"/>
      <c r="D69" s="89"/>
      <c r="E69" s="7"/>
      <c r="F69" s="6"/>
      <c r="H69" s="7"/>
    </row>
    <row r="70" spans="1:8" ht="15" customHeight="1">
      <c r="A70" s="87"/>
      <c r="B70" s="87"/>
      <c r="C70" s="88"/>
      <c r="D70" s="89"/>
      <c r="E70" s="7"/>
      <c r="F70" s="6"/>
      <c r="H70" s="7"/>
    </row>
    <row r="71" spans="1:8" ht="15" customHeight="1">
      <c r="A71" s="87"/>
      <c r="B71" s="87"/>
      <c r="C71" s="88"/>
      <c r="D71" s="89"/>
      <c r="E71" s="7"/>
      <c r="F71" s="6"/>
      <c r="H71" s="7"/>
    </row>
    <row r="72" spans="1:8" ht="15" customHeight="1">
      <c r="A72" s="87"/>
      <c r="B72" s="87"/>
      <c r="C72" s="88"/>
      <c r="D72" s="89"/>
      <c r="E72" s="7"/>
      <c r="F72" s="6"/>
      <c r="H72" s="7"/>
    </row>
    <row r="73" spans="1:8" ht="15" customHeight="1">
      <c r="A73" s="87"/>
      <c r="B73" s="87"/>
      <c r="C73" s="88"/>
      <c r="D73" s="89"/>
      <c r="E73" s="7"/>
      <c r="F73" s="6"/>
      <c r="H73" s="7"/>
    </row>
    <row r="74" spans="1:7" ht="15.75">
      <c r="A74" s="64" t="s">
        <v>91</v>
      </c>
      <c r="B74" s="130" t="s">
        <v>92</v>
      </c>
      <c r="C74" s="130"/>
      <c r="D74" s="130"/>
      <c r="E74" s="130"/>
      <c r="F74" s="130"/>
      <c r="G74" s="130"/>
    </row>
    <row r="75" spans="1:7" ht="12.75">
      <c r="A75" s="1"/>
      <c r="B75" s="5"/>
      <c r="C75" s="65"/>
      <c r="D75" s="65"/>
      <c r="E75" s="5"/>
      <c r="F75" s="66"/>
      <c r="G75" s="66"/>
    </row>
    <row r="76" spans="1:7" ht="13.5" thickBot="1">
      <c r="A76" s="1"/>
      <c r="B76" s="5"/>
      <c r="C76" s="65"/>
      <c r="D76" s="65"/>
      <c r="E76" s="5" t="s">
        <v>1</v>
      </c>
      <c r="F76" s="66"/>
      <c r="G76" s="66"/>
    </row>
    <row r="77" spans="1:7" ht="12" customHeight="1">
      <c r="A77" s="145" t="s">
        <v>2</v>
      </c>
      <c r="B77" s="147" t="s">
        <v>93</v>
      </c>
      <c r="C77" s="149" t="s">
        <v>123</v>
      </c>
      <c r="D77" s="149" t="s">
        <v>134</v>
      </c>
      <c r="E77" s="151" t="s">
        <v>94</v>
      </c>
      <c r="F77" s="66"/>
      <c r="G77" s="66"/>
    </row>
    <row r="78" spans="1:7" ht="12.75">
      <c r="A78" s="146"/>
      <c r="B78" s="148"/>
      <c r="C78" s="150"/>
      <c r="D78" s="150"/>
      <c r="E78" s="152"/>
      <c r="F78" s="66"/>
      <c r="G78" s="66"/>
    </row>
    <row r="79" spans="1:5" ht="12.75">
      <c r="A79" s="146"/>
      <c r="B79" s="148"/>
      <c r="C79" s="150"/>
      <c r="D79" s="150"/>
      <c r="E79" s="152"/>
    </row>
    <row r="80" spans="1:5" ht="12.75">
      <c r="A80" s="95"/>
      <c r="B80" s="13" t="s">
        <v>95</v>
      </c>
      <c r="C80" s="67"/>
      <c r="D80" s="67"/>
      <c r="E80" s="120"/>
    </row>
    <row r="81" spans="1:9" ht="12.75">
      <c r="A81" s="121" t="s">
        <v>5</v>
      </c>
      <c r="B81" s="68" t="s">
        <v>96</v>
      </c>
      <c r="C81" s="69">
        <v>91488.8</v>
      </c>
      <c r="D81" s="69">
        <v>64771.5</v>
      </c>
      <c r="E81" s="122">
        <f aca="true" t="shared" si="5" ref="E81:E91">D81/C81*100</f>
        <v>70.79719047577409</v>
      </c>
      <c r="H81">
        <v>19566.962</v>
      </c>
      <c r="I81">
        <v>13121.576</v>
      </c>
    </row>
    <row r="82" spans="1:9" ht="25.5">
      <c r="A82" s="123" t="s">
        <v>74</v>
      </c>
      <c r="B82" s="68" t="s">
        <v>97</v>
      </c>
      <c r="C82" s="69">
        <v>9027.8</v>
      </c>
      <c r="D82" s="69">
        <v>6855.1</v>
      </c>
      <c r="E82" s="122">
        <f t="shared" si="5"/>
        <v>75.933228472053</v>
      </c>
      <c r="H82">
        <v>1734.377</v>
      </c>
      <c r="I82">
        <v>1319.943</v>
      </c>
    </row>
    <row r="83" spans="1:9" ht="12.75">
      <c r="A83" s="121" t="s">
        <v>98</v>
      </c>
      <c r="B83" s="68" t="s">
        <v>99</v>
      </c>
      <c r="C83" s="69">
        <v>35471</v>
      </c>
      <c r="D83" s="69">
        <v>20578.9</v>
      </c>
      <c r="E83" s="122">
        <f t="shared" si="5"/>
        <v>58.01612584928534</v>
      </c>
      <c r="H83">
        <v>1770</v>
      </c>
      <c r="I83">
        <v>1133.333</v>
      </c>
    </row>
    <row r="84" spans="1:9" ht="12.75">
      <c r="A84" s="121" t="s">
        <v>100</v>
      </c>
      <c r="B84" s="68" t="s">
        <v>101</v>
      </c>
      <c r="C84" s="69">
        <v>131448.9</v>
      </c>
      <c r="D84" s="69">
        <v>104439.2</v>
      </c>
      <c r="E84" s="122">
        <f t="shared" si="5"/>
        <v>79.45231949449558</v>
      </c>
      <c r="H84">
        <v>17863.903</v>
      </c>
      <c r="I84" s="74">
        <v>11181.746</v>
      </c>
    </row>
    <row r="85" spans="1:9" ht="12.75">
      <c r="A85" s="121" t="s">
        <v>102</v>
      </c>
      <c r="B85" s="68" t="s">
        <v>103</v>
      </c>
      <c r="C85" s="69">
        <v>2006.9</v>
      </c>
      <c r="D85" s="69">
        <v>1571.3</v>
      </c>
      <c r="E85" s="122">
        <f t="shared" si="5"/>
        <v>78.29488265484079</v>
      </c>
      <c r="H85">
        <v>1539.26</v>
      </c>
      <c r="I85">
        <v>291.68</v>
      </c>
    </row>
    <row r="86" spans="1:9" ht="12.75">
      <c r="A86" s="121" t="s">
        <v>104</v>
      </c>
      <c r="B86" s="68" t="s">
        <v>105</v>
      </c>
      <c r="C86" s="69">
        <v>893872.4</v>
      </c>
      <c r="D86" s="69">
        <v>749498.7</v>
      </c>
      <c r="E86" s="122">
        <f t="shared" si="5"/>
        <v>83.84851126402381</v>
      </c>
      <c r="H86">
        <v>141768.779</v>
      </c>
      <c r="I86">
        <v>100146.405</v>
      </c>
    </row>
    <row r="87" spans="1:9" ht="25.5">
      <c r="A87" s="123" t="s">
        <v>106</v>
      </c>
      <c r="B87" s="68" t="s">
        <v>135</v>
      </c>
      <c r="C87" s="69">
        <v>55317.8</v>
      </c>
      <c r="D87" s="69">
        <v>49482.1</v>
      </c>
      <c r="E87" s="122">
        <f t="shared" si="5"/>
        <v>89.45059275676182</v>
      </c>
      <c r="H87">
        <v>10557.75</v>
      </c>
      <c r="I87">
        <v>8165.82</v>
      </c>
    </row>
    <row r="88" spans="1:9" ht="12.75">
      <c r="A88" s="121" t="s">
        <v>110</v>
      </c>
      <c r="B88" s="68" t="s">
        <v>109</v>
      </c>
      <c r="C88" s="69">
        <v>39022.1</v>
      </c>
      <c r="D88" s="69">
        <v>37135.4</v>
      </c>
      <c r="E88" s="122">
        <f t="shared" si="5"/>
        <v>95.16504749872509</v>
      </c>
      <c r="H88">
        <v>9514.752</v>
      </c>
      <c r="I88">
        <v>6690.181</v>
      </c>
    </row>
    <row r="89" spans="1:9" ht="12.75">
      <c r="A89" s="121" t="s">
        <v>112</v>
      </c>
      <c r="B89" s="68" t="s">
        <v>111</v>
      </c>
      <c r="C89" s="69">
        <v>7907.6</v>
      </c>
      <c r="D89" s="69">
        <v>5817.6</v>
      </c>
      <c r="E89" s="122">
        <f t="shared" si="5"/>
        <v>73.56973038595781</v>
      </c>
      <c r="H89">
        <v>630</v>
      </c>
      <c r="I89">
        <v>531.128</v>
      </c>
    </row>
    <row r="90" spans="1:9" ht="12.75">
      <c r="A90" s="121" t="s">
        <v>114</v>
      </c>
      <c r="B90" s="68" t="s">
        <v>113</v>
      </c>
      <c r="C90" s="69">
        <v>9010.6</v>
      </c>
      <c r="D90" s="69">
        <v>6688</v>
      </c>
      <c r="E90" s="122">
        <f t="shared" si="5"/>
        <v>74.22369209597585</v>
      </c>
      <c r="H90">
        <v>1000</v>
      </c>
      <c r="I90">
        <v>1000</v>
      </c>
    </row>
    <row r="91" spans="1:9" ht="25.5">
      <c r="A91" s="123" t="s">
        <v>136</v>
      </c>
      <c r="B91" s="68" t="s">
        <v>115</v>
      </c>
      <c r="C91" s="69">
        <v>11960</v>
      </c>
      <c r="D91" s="69">
        <v>11959.3</v>
      </c>
      <c r="E91" s="122">
        <f t="shared" si="5"/>
        <v>99.99414715719062</v>
      </c>
      <c r="H91">
        <v>600</v>
      </c>
      <c r="I91">
        <v>0</v>
      </c>
    </row>
    <row r="92" spans="1:5" ht="12.75">
      <c r="A92" s="113"/>
      <c r="B92" s="29"/>
      <c r="C92" s="75"/>
      <c r="D92" s="75"/>
      <c r="E92" s="124"/>
    </row>
    <row r="93" spans="1:9" ht="15.75" thickBot="1">
      <c r="A93" s="115"/>
      <c r="B93" s="125" t="s">
        <v>116</v>
      </c>
      <c r="C93" s="126">
        <f>SUM(C81:C92)</f>
        <v>1286533.9000000004</v>
      </c>
      <c r="D93" s="126">
        <f>SUM(D81:D92)</f>
        <v>1058797.0999999999</v>
      </c>
      <c r="E93" s="127">
        <f>D93/C93*100</f>
        <v>82.29842214029492</v>
      </c>
      <c r="H93">
        <v>245469.747</v>
      </c>
      <c r="I93">
        <v>175312.946</v>
      </c>
    </row>
    <row r="94" spans="3:4" ht="12.75">
      <c r="C94" s="128">
        <v>1286533903.83</v>
      </c>
      <c r="D94" s="128">
        <v>1058797049.98</v>
      </c>
    </row>
    <row r="95" ht="12.75">
      <c r="D95" s="91"/>
    </row>
    <row r="96" ht="12.75">
      <c r="B96" s="80" t="s">
        <v>129</v>
      </c>
    </row>
    <row r="97" spans="2:5" ht="12.75">
      <c r="B97" s="80" t="s">
        <v>130</v>
      </c>
      <c r="C97" s="81"/>
      <c r="D97" s="81"/>
      <c r="E97" s="80"/>
    </row>
    <row r="98" spans="2:5" ht="12.75">
      <c r="B98" s="80"/>
      <c r="C98" s="81"/>
      <c r="D98" s="81"/>
      <c r="E98" s="80"/>
    </row>
    <row r="99" spans="2:5" ht="12.75">
      <c r="B99" s="80"/>
      <c r="C99" s="81"/>
      <c r="D99" s="81"/>
      <c r="E99" s="80"/>
    </row>
  </sheetData>
  <sheetProtection/>
  <mergeCells count="14">
    <mergeCell ref="B3:E4"/>
    <mergeCell ref="A9:E9"/>
    <mergeCell ref="A12:A14"/>
    <mergeCell ref="B12:B14"/>
    <mergeCell ref="D12:D14"/>
    <mergeCell ref="E12:E14"/>
    <mergeCell ref="C12:C14"/>
    <mergeCell ref="B6:E7"/>
    <mergeCell ref="B74:G74"/>
    <mergeCell ref="A77:A79"/>
    <mergeCell ref="B77:B79"/>
    <mergeCell ref="C77:C79"/>
    <mergeCell ref="D77:D79"/>
    <mergeCell ref="E77:E79"/>
  </mergeCells>
  <printOptions/>
  <pageMargins left="0.76" right="0.3937007874015748" top="0.43" bottom="0" header="0.66" footer="0.5118110236220472"/>
  <pageSetup horizontalDpi="600" verticalDpi="6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Bachu</dc:creator>
  <cp:keywords/>
  <dc:description/>
  <cp:lastModifiedBy>Степан Г. Федяев</cp:lastModifiedBy>
  <cp:lastPrinted>2016-01-26T02:53:49Z</cp:lastPrinted>
  <dcterms:created xsi:type="dcterms:W3CDTF">2015-04-14T09:16:16Z</dcterms:created>
  <dcterms:modified xsi:type="dcterms:W3CDTF">2016-02-01T05:21:50Z</dcterms:modified>
  <cp:category/>
  <cp:version/>
  <cp:contentType/>
  <cp:contentStatus/>
</cp:coreProperties>
</file>